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1. PHUONG\NĂM 2026\1. QĐ GIAO DT\01. cac QD\"/>
    </mc:Choice>
  </mc:AlternateContent>
  <xr:revisionPtr revIDLastSave="0" documentId="13_ncr:1_{8EDEBFAD-560B-4201-85B5-D9E67766BA9B}" xr6:coauthVersionLast="47" xr6:coauthVersionMax="47" xr10:uidLastSave="{00000000-0000-0000-0000-000000000000}"/>
  <bookViews>
    <workbookView xWindow="-120" yWindow="-120" windowWidth="29040" windowHeight="15720" xr2:uid="{3612A987-D495-4F39-B480-5F8BC9B58A96}"/>
  </bookViews>
  <sheets>
    <sheet name="VP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G31" i="1"/>
  <c r="H31" i="1"/>
  <c r="E31" i="1"/>
  <c r="G49" i="1"/>
  <c r="F51" i="1"/>
  <c r="F27" i="1" s="1"/>
  <c r="F57" i="1"/>
  <c r="F28" i="1"/>
  <c r="F33" i="1"/>
  <c r="F19" i="1" s="1"/>
  <c r="G33" i="1"/>
  <c r="G19" i="1" s="1"/>
  <c r="H33" i="1"/>
  <c r="F76" i="1"/>
  <c r="F30" i="1" s="1"/>
  <c r="F29" i="1" s="1"/>
  <c r="G76" i="1"/>
  <c r="E78" i="1"/>
  <c r="E77" i="1"/>
  <c r="E76" i="1" s="1"/>
  <c r="E30" i="1" s="1"/>
  <c r="E29" i="1" s="1"/>
  <c r="E59" i="1"/>
  <c r="E60" i="1"/>
  <c r="E61" i="1"/>
  <c r="E62" i="1"/>
  <c r="E63" i="1"/>
  <c r="E64" i="1"/>
  <c r="E66" i="1"/>
  <c r="E67" i="1"/>
  <c r="E68" i="1"/>
  <c r="E69" i="1"/>
  <c r="E70" i="1"/>
  <c r="E71" i="1"/>
  <c r="E72" i="1"/>
  <c r="E73" i="1"/>
  <c r="E74" i="1"/>
  <c r="E75" i="1"/>
  <c r="E58" i="1"/>
  <c r="G57" i="1"/>
  <c r="G28" i="1" s="1"/>
  <c r="F46" i="1"/>
  <c r="F24" i="1" s="1"/>
  <c r="G46" i="1"/>
  <c r="E48" i="1"/>
  <c r="E50" i="1"/>
  <c r="E26" i="1" s="1"/>
  <c r="E52" i="1"/>
  <c r="E53" i="1"/>
  <c r="E54" i="1"/>
  <c r="E55" i="1"/>
  <c r="E56" i="1"/>
  <c r="E44" i="1"/>
  <c r="E42" i="1"/>
  <c r="E43" i="1"/>
  <c r="E41" i="1"/>
  <c r="F40" i="1"/>
  <c r="F22" i="1" s="1"/>
  <c r="G40" i="1"/>
  <c r="G22" i="1" s="1"/>
  <c r="E39" i="1"/>
  <c r="E38" i="1"/>
  <c r="E37" i="1"/>
  <c r="E21" i="1" s="1"/>
  <c r="E35" i="1"/>
  <c r="E34" i="1"/>
  <c r="G30" i="1"/>
  <c r="G29" i="1" s="1"/>
  <c r="F26" i="1"/>
  <c r="G26" i="1"/>
  <c r="G27" i="1"/>
  <c r="F21" i="1"/>
  <c r="G21" i="1"/>
  <c r="H26" i="1"/>
  <c r="H21" i="1"/>
  <c r="H51" i="1"/>
  <c r="H27" i="1" s="1"/>
  <c r="H76" i="1"/>
  <c r="H30" i="1" s="1"/>
  <c r="H29" i="1" s="1"/>
  <c r="H65" i="1"/>
  <c r="H57" i="1" s="1"/>
  <c r="H28" i="1" s="1"/>
  <c r="H47" i="1"/>
  <c r="H46" i="1" s="1"/>
  <c r="H40" i="1"/>
  <c r="H22" i="1" s="1"/>
  <c r="E40" i="1" l="1"/>
  <c r="E22" i="1" s="1"/>
  <c r="F49" i="1"/>
  <c r="H49" i="1"/>
  <c r="E33" i="1"/>
  <c r="E19" i="1" s="1"/>
  <c r="E36" i="1"/>
  <c r="E20" i="1" s="1"/>
  <c r="G36" i="1"/>
  <c r="G20" i="1" s="1"/>
  <c r="G18" i="1" s="1"/>
  <c r="F36" i="1"/>
  <c r="F20" i="1" s="1"/>
  <c r="E47" i="1"/>
  <c r="E46" i="1" s="1"/>
  <c r="E24" i="1" s="1"/>
  <c r="F25" i="1"/>
  <c r="F23" i="1" s="1"/>
  <c r="F18" i="1"/>
  <c r="E65" i="1"/>
  <c r="E57" i="1" s="1"/>
  <c r="H45" i="1"/>
  <c r="E51" i="1"/>
  <c r="F45" i="1"/>
  <c r="G45" i="1"/>
  <c r="F32" i="1"/>
  <c r="G25" i="1"/>
  <c r="G24" i="1"/>
  <c r="G23" i="1" s="1"/>
  <c r="H36" i="1"/>
  <c r="H25" i="1"/>
  <c r="F17" i="1" l="1"/>
  <c r="G17" i="1"/>
  <c r="E27" i="1"/>
  <c r="E49" i="1"/>
  <c r="H32" i="1"/>
  <c r="H20" i="1"/>
  <c r="E45" i="1"/>
  <c r="E18" i="1"/>
  <c r="G32" i="1"/>
  <c r="E28" i="1"/>
  <c r="E32" i="1"/>
  <c r="H24" i="1"/>
  <c r="H23" i="1" s="1"/>
  <c r="H14" i="1"/>
  <c r="E25" i="1" l="1"/>
  <c r="E23" i="1"/>
  <c r="E17" i="1" s="1"/>
  <c r="H11" i="1"/>
  <c r="H10" i="1" s="1"/>
  <c r="H19" i="1" l="1"/>
  <c r="H18" i="1" l="1"/>
  <c r="H17" i="1" s="1"/>
</calcChain>
</file>

<file path=xl/sharedStrings.xml><?xml version="1.0" encoding="utf-8"?>
<sst xmlns="http://schemas.openxmlformats.org/spreadsheetml/2006/main" count="157" uniqueCount="83">
  <si>
    <t>Đơn vị: Văn phòng Sở Xây dựng</t>
  </si>
  <si>
    <t>Mã ĐVQHNS: 1039952</t>
  </si>
  <si>
    <t>TT</t>
  </si>
  <si>
    <t>Chỉ tiêu</t>
  </si>
  <si>
    <t>Mã C-L-K</t>
  </si>
  <si>
    <t>Mã nguồn</t>
  </si>
  <si>
    <t>A</t>
  </si>
  <si>
    <t>DỰ TOÁN THU</t>
  </si>
  <si>
    <t>I</t>
  </si>
  <si>
    <t>Thu sự nghiệp, thu dịch vụ</t>
  </si>
  <si>
    <t>Thu phí, lệ phí</t>
  </si>
  <si>
    <t>Tổng thu phí, lệ phí</t>
  </si>
  <si>
    <t>Chi từ nguồn được để lại</t>
  </si>
  <si>
    <t>Số nộp ngân sách nhà nước</t>
  </si>
  <si>
    <t>B</t>
  </si>
  <si>
    <t>DỰ TOÁN CHI THƯỜNG XUYÊN NSNN</t>
  </si>
  <si>
    <t>Đơn vị dự toán: Văn phòng Sở Xây dựng</t>
  </si>
  <si>
    <t>Chi Quản lý hành chính</t>
  </si>
  <si>
    <t xml:space="preserve"> -</t>
  </si>
  <si>
    <t>Kinh phí tự chủ</t>
  </si>
  <si>
    <t>419-340-341</t>
  </si>
  <si>
    <t>Kinh phí không tự chủ</t>
  </si>
  <si>
    <t>+</t>
  </si>
  <si>
    <t>Chi sự nghiệp kinh tế</t>
  </si>
  <si>
    <t>Kinh phí chi thường xuyên</t>
  </si>
  <si>
    <t>419-280-292</t>
  </si>
  <si>
    <t>Kinh phí chi không thường xuyên</t>
  </si>
  <si>
    <t>419-280-338</t>
  </si>
  <si>
    <t>II</t>
  </si>
  <si>
    <t>Chi tiết dự toán</t>
  </si>
  <si>
    <t>a</t>
  </si>
  <si>
    <t>b</t>
  </si>
  <si>
    <t xml:space="preserve">NSNN hỗ trợ chi cho chỉ tiêu LĐHĐ NĐ 111 </t>
  </si>
  <si>
    <t>Chi nhiệm vụ chuyên môn:</t>
  </si>
  <si>
    <t xml:space="preserve"> +</t>
  </si>
  <si>
    <t>Chi hoạt động chuyên môn, nghiệp vụ chung toàn ngành triển khai thực hiện nhiệm vụ công tác giao thông đường bộ, thực hiện công tác kiểm tra, giám sát một số hoạt động chuyên môn do Bộ GTVT, Tổng cục đường bộ VN, địa phương tổ chức triển khai,…</t>
  </si>
  <si>
    <t>Chỉnh lý tài liệu lưu trữ</t>
  </si>
  <si>
    <t>Kinh phí xây dựng văn bản quy phạm pháp luật</t>
  </si>
  <si>
    <t>-</t>
  </si>
  <si>
    <t>Quỹ tiền lương, các khoản đóng góp theo lương</t>
  </si>
  <si>
    <t xml:space="preserve">Chi nhiệm vụ chuyên môn: </t>
  </si>
  <si>
    <t>Duy tu sửa chữa đường bộ nguồn ngân sách tỉnh</t>
  </si>
  <si>
    <t>Duy tu sửa chữa đường bộ ngân sách trung ương bổ sung có mục tiêu</t>
  </si>
  <si>
    <t>DỰ TOÁN THU, CHI NGÂN SÁCH NĂM 2026</t>
  </si>
  <si>
    <t>(Kèm theo Quyết định số          /QĐ-SXD ngày 31/12/2025 của Sở Xây dựng)</t>
  </si>
  <si>
    <t>(Trong đó:Dành tối thiểu 40% số thu được để lại chi để thực hiện cải cách tiền lương năm 2026 theo quy định)</t>
  </si>
  <si>
    <t>Kinh phí thực hiện Nghị quyết 40/2025/NQ-HĐND ngày 10/10/2025 của HĐND tỉnh Bắc Ninh đối với Công chức, Lao động Hợp đồng</t>
  </si>
  <si>
    <t>Quỹ tiền thưởng theo Nghị định 73/2024/NĐ-CP của công chức, lao động hợp đồng</t>
  </si>
  <si>
    <t>Mua sắm tài sản, trang thiết bị</t>
  </si>
  <si>
    <t>Chi hoạt động: 4 VC*61trđ/năm</t>
  </si>
  <si>
    <t>Quỹ tiền thưởng (Viên chức)</t>
  </si>
  <si>
    <t>Chi phí lập chương trình phát triển đô thị tỉnh Bắc Ninh</t>
  </si>
  <si>
    <t>Chi phí lập đề án phân loại đô thị tỉnh Bắc Ninh (mới)</t>
  </si>
  <si>
    <t>Kinh phí hoạt động đảm bảo an toàn tại 12 nút giao cắt giữa đường bộ và đường sắt năm 2026</t>
  </si>
  <si>
    <t>Chi mua ấn chỉ chuyên môn, biên lai thu phí, lệ phí khác</t>
  </si>
  <si>
    <t>Tư vấn thẩm định giá, chi phí đối với tuyến xe buýt Bắc Ninh – Bắc Giang (nay là Vũ Ninh – Bắc Giang) ; Bắc Ninh – Nội Bài</t>
  </si>
  <si>
    <t>Xây dựng giá Dịch vụ sử dụng phà được đầu tư từ nguồn vốn ngoài ngân sách nhà nước, do địa phương quản lý</t>
  </si>
  <si>
    <t>Lập và công bố chỉ số giá định kỳ (Quý IV năm 2025 và Năm 2025; Quý I năm 2026; Quý II năm 2026; Quý III năm 2026) trên địa bàn tỉnh Bắc Ninh</t>
  </si>
  <si>
    <t>Đề án phát triển vật liệu xây dựng tỉnh Bắc Ninh đến năm 2030, định hướng đến năm 2050 (Rà soát, điều chỉnh theo địa giới hành chính mới)</t>
  </si>
  <si>
    <t>Kinh phí thanh toán các đồ án QHPK đã được phê duyệt từ trước năm 2025</t>
  </si>
  <si>
    <t>Quy hoạch phân khu xây dựng tỷ lệ 1/2.000 phân khu số 32 (Khu công nghệ thông tin tập trung tỉnh Bắc Ninh)</t>
  </si>
  <si>
    <t>Quy hoạch phân khu tỷ lệ 1/5.000 khu vực phía Đông huyện Yên Phong đến năm 2030 (điều chỉnh thành Quy hoạch đô thị tỷ lệ 1/2.000 khu vực phía Đông huyện Yên Phong (Phân khu số 5))</t>
  </si>
  <si>
    <t>QHPK tỷ lệ 1/5.000 Khu vực phía Tây Bắc thị trấn Chờ, huyện Yên Phong” nay điều chỉnh thành “QHPK Khu vực phía Tây Bắc thị trấn Chờ, huyện Yên Phong (Phân khu số 24), tỷ lệ 1/2.000</t>
  </si>
  <si>
    <t>QHPK tỷ lệ 1/5.000 Khu vực phía Đông Nam thị trấn Chờ, huyện Yên Phong” nay điều chỉnh thành “QHPK Khu vực phía Đông Nam thị trấn Chờ, huyện Yên Phong (Phân khu số 25), tỷ lệ 1/2.000</t>
  </si>
  <si>
    <t>Xây dựng đơn giá Dịch vụ Chiếu sáng đô thị</t>
  </si>
  <si>
    <t>Xây dựng đơn giá Dịch vụ thoát nước đô thị</t>
  </si>
  <si>
    <t>Xây dựng đơn giá Dịch vụ cây xanh đô thị</t>
  </si>
  <si>
    <t>Khảo sát, xây dựng bổ sung Định mức và xây dựng Đơn giá công tác quản lý, vận hành hệ thống thoát nước và xử lý nước thải (thuộc Khu vực Nhà máy xử lý nước thải Kim Chân) (Địa bàn Thành phố Bắc Ninh (cũ), nay là các phường: Kinh Bắc, Vũ Ninh, Võ Cường)</t>
  </si>
  <si>
    <t>Xây dựng Đơn giá công tác quản lý, vận hành hệ thống thoát nước và xử lý nước thải (thuộc Khu vực Nhà máy xử lý nước thải Từ Sơn) (Địa bàn Thành phố Từ Sơn (cũ), nay là các phường: Từ Sơn, Đồng Nguyên)</t>
  </si>
  <si>
    <t>Chi phí lập đề án Quản lý hệ thống thoát nước và xử lý nước thải thông minh trên địa bàn tỉnh Bắc Ninh</t>
  </si>
  <si>
    <t>Chi nhiệm vụ khoa học, công nghệ (Sự nghiệp Khoa học CN)</t>
  </si>
  <si>
    <t>Cải tạo, nâng cấp cơ sở dữ liệu quy hoạch đô thị trên nền GIS dùng chung tỉnh Bắc Ninh</t>
  </si>
  <si>
    <t>Nâng cấp ứng dụng phần mềm quản lý, bào trì kết cấu hạ tầng đường bộ dựa trên số liệu số hoá</t>
  </si>
  <si>
    <t>Sự nghiệp Khoa học CN</t>
  </si>
  <si>
    <t>419-100-103</t>
  </si>
  <si>
    <t>Xây dựng điều chỉnh chương trình phát triển nhà ở tỉnh Bắc Ninh giai đoạn 2026-2035 và định hướng đến năm 2040; Xây dựng Kế hoạch phát triển nhà ở tỉnh Bắc Ninh giai đoạn 2026-2030</t>
  </si>
  <si>
    <t xml:space="preserve">Định mức chi hoạt động thường xuyên </t>
  </si>
  <si>
    <t>Kinh phí thực hiện Nghị quyết số 40/2025/NQ HĐND ngày 10/10/2025 của HĐND tỉnh (đối với đơn vị sự nghiệp trực thuộc có viên chức biệt phái)</t>
  </si>
  <si>
    <t>Dự toán năm 2026</t>
  </si>
  <si>
    <t>Tổng dự toán còn được chi</t>
  </si>
  <si>
    <t>Trừ tiết kiệm 10%</t>
  </si>
  <si>
    <t>Trừ 40% tạo nguồn CCTL</t>
  </si>
  <si>
    <t>PHỤ LỤC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</si>
</sst>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quot; &quot;* #,##0_);_(&quot; &quot;* \(#,##0\);_(&quot; &quot;* &quot;-&quot;??_);_(@_)"/>
  </numFmts>
  <fonts count="21" x14ac:knownFonts="1">
    <font>
      <sz val="11"/>
      <color theme="1"/>
      <name val="Aptos Narrow"/>
      <family val="2"/>
      <scheme val="minor"/>
    </font>
    <font>
      <sz val="11"/>
      <color theme="1"/>
      <name val="Aptos Narrow"/>
      <family val="2"/>
      <scheme val="minor"/>
    </font>
    <font>
      <sz val="14"/>
      <name val="Times New Roman"/>
      <family val="1"/>
    </font>
    <font>
      <b/>
      <sz val="14"/>
      <name val="Times New Roman"/>
      <family val="1"/>
    </font>
    <font>
      <i/>
      <sz val="14"/>
      <name val="Times New Roman"/>
      <family val="1"/>
    </font>
    <font>
      <sz val="12"/>
      <name val="Times New Roman"/>
      <family val="1"/>
    </font>
    <font>
      <i/>
      <sz val="12"/>
      <name val="Times New Roman"/>
      <family val="1"/>
    </font>
    <font>
      <b/>
      <sz val="12"/>
      <name val="Times New Roman"/>
      <family val="1"/>
    </font>
    <font>
      <b/>
      <sz val="12"/>
      <color theme="1"/>
      <name val="Times New Roman"/>
      <family val="1"/>
    </font>
    <font>
      <sz val="12"/>
      <color theme="1"/>
      <name val="Times New Roman"/>
      <family val="1"/>
    </font>
    <font>
      <b/>
      <sz val="14"/>
      <color theme="1"/>
      <name val="Times New Roman"/>
      <family val="1"/>
    </font>
    <font>
      <sz val="14"/>
      <color theme="1"/>
      <name val="Times New Roman"/>
      <family val="1"/>
    </font>
    <font>
      <i/>
      <sz val="12"/>
      <color theme="1"/>
      <name val="Times New Roman"/>
      <family val="1"/>
    </font>
    <font>
      <i/>
      <sz val="12"/>
      <color theme="1" tint="4.9989318521683403E-2"/>
      <name val="Times New Roman"/>
      <family val="1"/>
    </font>
    <font>
      <sz val="12"/>
      <color theme="1" tint="4.9989318521683403E-2"/>
      <name val="Times New Roman"/>
      <family val="1"/>
    </font>
    <font>
      <sz val="14"/>
      <color theme="1" tint="4.9989318521683403E-2"/>
      <name val="Times New Roman"/>
      <family val="1"/>
    </font>
    <font>
      <sz val="10"/>
      <color rgb="FF000000"/>
      <name val="Times New Roman"/>
      <family val="1"/>
    </font>
    <font>
      <sz val="12"/>
      <color rgb="FF0D0D0D"/>
      <name val="Times New Roman"/>
      <family val="1"/>
    </font>
    <font>
      <b/>
      <sz val="12"/>
      <color theme="1" tint="4.9989318521683403E-2"/>
      <name val="Times New Roman"/>
      <family val="1"/>
    </font>
    <font>
      <b/>
      <sz val="14"/>
      <color theme="1" tint="4.9989318521683403E-2"/>
      <name val="Times New Roman"/>
      <family val="1"/>
    </font>
    <font>
      <b/>
      <i/>
      <sz val="12"/>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2" fillId="0" borderId="0"/>
    <xf numFmtId="0" fontId="16" fillId="0" borderId="0"/>
  </cellStyleXfs>
  <cellXfs count="120">
    <xf numFmtId="0" fontId="0" fillId="0" borderId="0" xfId="0"/>
    <xf numFmtId="0" fontId="2" fillId="0" borderId="0" xfId="2"/>
    <xf numFmtId="0" fontId="2" fillId="0" borderId="0" xfId="2" applyAlignment="1">
      <alignment horizontal="center"/>
    </xf>
    <xf numFmtId="0" fontId="5" fillId="0" borderId="0" xfId="2" applyFont="1"/>
    <xf numFmtId="0" fontId="3" fillId="0" borderId="0" xfId="2" applyFont="1"/>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165" fontId="9" fillId="0" borderId="1" xfId="1" applyNumberFormat="1" applyFont="1" applyBorder="1" applyAlignment="1">
      <alignment vertical="center" wrapText="1"/>
    </xf>
    <xf numFmtId="0" fontId="10" fillId="0" borderId="0" xfId="2" applyFont="1"/>
    <xf numFmtId="165" fontId="8" fillId="0" borderId="1" xfId="0" applyNumberFormat="1" applyFont="1" applyBorder="1" applyAlignment="1">
      <alignment vertical="center" wrapText="1"/>
    </xf>
    <xf numFmtId="165" fontId="8" fillId="0" borderId="1" xfId="1" applyNumberFormat="1" applyFont="1" applyBorder="1" applyAlignment="1">
      <alignment vertical="center" wrapText="1"/>
    </xf>
    <xf numFmtId="165" fontId="9" fillId="0" borderId="1" xfId="0" applyNumberFormat="1" applyFont="1" applyBorder="1" applyAlignment="1">
      <alignment vertical="center" wrapText="1"/>
    </xf>
    <xf numFmtId="0" fontId="11" fillId="0" borderId="0" xfId="2" applyFont="1"/>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65" fontId="5" fillId="0" borderId="1" xfId="1" applyNumberFormat="1" applyFont="1" applyBorder="1" applyAlignment="1">
      <alignment vertical="center" wrapText="1"/>
    </xf>
    <xf numFmtId="0" fontId="7" fillId="0" borderId="1" xfId="2" applyFont="1" applyBorder="1" applyAlignment="1">
      <alignment horizontal="center"/>
    </xf>
    <xf numFmtId="0" fontId="7" fillId="0" borderId="1" xfId="2" applyFont="1" applyBorder="1" applyAlignment="1">
      <alignment wrapText="1"/>
    </xf>
    <xf numFmtId="0" fontId="7" fillId="0" borderId="1" xfId="2" applyFont="1" applyBorder="1"/>
    <xf numFmtId="165" fontId="8" fillId="0" borderId="1" xfId="0" applyNumberFormat="1" applyFont="1" applyBorder="1" applyAlignment="1">
      <alignment wrapText="1"/>
    </xf>
    <xf numFmtId="3" fontId="7" fillId="0" borderId="1" xfId="2" applyNumberFormat="1" applyFont="1" applyBorder="1"/>
    <xf numFmtId="3" fontId="7" fillId="0" borderId="1" xfId="2" applyNumberFormat="1" applyFont="1" applyBorder="1" applyAlignment="1">
      <alignment horizontal="center"/>
    </xf>
    <xf numFmtId="165" fontId="7" fillId="0" borderId="1" xfId="1" applyNumberFormat="1" applyFont="1" applyBorder="1" applyAlignment="1">
      <alignment vertical="center" wrapText="1"/>
    </xf>
    <xf numFmtId="0" fontId="5" fillId="0" borderId="1" xfId="2" applyFont="1" applyBorder="1" applyAlignment="1">
      <alignment horizontal="center"/>
    </xf>
    <xf numFmtId="3" fontId="5" fillId="0" borderId="1" xfId="2" applyNumberFormat="1" applyFont="1" applyBorder="1"/>
    <xf numFmtId="3" fontId="5" fillId="0" borderId="1" xfId="2" applyNumberFormat="1" applyFont="1" applyBorder="1" applyAlignment="1">
      <alignment horizontal="center"/>
    </xf>
    <xf numFmtId="3" fontId="6" fillId="0" borderId="1" xfId="2" applyNumberFormat="1" applyFont="1" applyBorder="1" applyAlignment="1">
      <alignment horizontal="center"/>
    </xf>
    <xf numFmtId="0" fontId="4" fillId="0" borderId="0" xfId="2" applyFont="1"/>
    <xf numFmtId="165" fontId="7" fillId="0" borderId="1" xfId="2" applyNumberFormat="1" applyFont="1" applyBorder="1"/>
    <xf numFmtId="0" fontId="15" fillId="0" borderId="0" xfId="2" applyFont="1"/>
    <xf numFmtId="0" fontId="15" fillId="0" borderId="0" xfId="2" applyFont="1" applyAlignment="1">
      <alignment vertical="center"/>
    </xf>
    <xf numFmtId="0" fontId="18" fillId="0" borderId="1" xfId="2" applyFont="1" applyBorder="1" applyAlignment="1">
      <alignment horizontal="center" vertical="center"/>
    </xf>
    <xf numFmtId="0" fontId="18" fillId="0" borderId="1" xfId="3" applyFont="1" applyBorder="1" applyAlignment="1">
      <alignment horizontal="left" vertical="center" wrapText="1"/>
    </xf>
    <xf numFmtId="3" fontId="18" fillId="0" borderId="1" xfId="3" applyNumberFormat="1" applyFont="1" applyBorder="1" applyAlignment="1">
      <alignment horizontal="right" vertical="center" shrinkToFit="1"/>
    </xf>
    <xf numFmtId="0" fontId="19" fillId="0" borderId="0" xfId="2" applyFont="1" applyAlignment="1">
      <alignment vertical="center"/>
    </xf>
    <xf numFmtId="3" fontId="20" fillId="0" borderId="1" xfId="2"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165" fontId="9" fillId="0" borderId="2" xfId="0" applyNumberFormat="1" applyFont="1" applyBorder="1" applyAlignment="1">
      <alignment vertical="center" wrapText="1"/>
    </xf>
    <xf numFmtId="0" fontId="9" fillId="0" borderId="3" xfId="0" applyFont="1" applyBorder="1" applyAlignment="1">
      <alignment horizontal="center" vertical="center" wrapText="1"/>
    </xf>
    <xf numFmtId="3" fontId="9" fillId="0" borderId="3" xfId="2" applyNumberFormat="1" applyFont="1" applyBorder="1"/>
    <xf numFmtId="3" fontId="9" fillId="0" borderId="3" xfId="2" applyNumberFormat="1" applyFont="1" applyBorder="1" applyAlignment="1">
      <alignment horizontal="center"/>
    </xf>
    <xf numFmtId="165" fontId="9" fillId="0" borderId="3" xfId="1" applyNumberFormat="1" applyFont="1" applyBorder="1" applyAlignment="1">
      <alignment vertical="center" wrapText="1"/>
    </xf>
    <xf numFmtId="3" fontId="9" fillId="0" borderId="3" xfId="2" applyNumberFormat="1" applyFont="1" applyBorder="1" applyAlignment="1">
      <alignment wrapText="1"/>
    </xf>
    <xf numFmtId="3" fontId="9" fillId="0" borderId="3" xfId="2" applyNumberFormat="1" applyFont="1" applyBorder="1" applyAlignment="1">
      <alignment horizontal="center" wrapText="1"/>
    </xf>
    <xf numFmtId="0" fontId="8" fillId="0" borderId="4" xfId="0" applyFont="1" applyBorder="1" applyAlignment="1">
      <alignment horizontal="center" vertical="center" wrapText="1"/>
    </xf>
    <xf numFmtId="3" fontId="12" fillId="0" borderId="4" xfId="2" quotePrefix="1" applyNumberFormat="1" applyFont="1" applyBorder="1" applyAlignment="1">
      <alignment wrapText="1"/>
    </xf>
    <xf numFmtId="3" fontId="8" fillId="0" borderId="4" xfId="2" applyNumberFormat="1" applyFont="1" applyBorder="1" applyAlignment="1">
      <alignment horizontal="center"/>
    </xf>
    <xf numFmtId="165" fontId="12" fillId="0" borderId="4" xfId="0" applyNumberFormat="1" applyFont="1" applyBorder="1" applyAlignment="1">
      <alignment vertical="center" wrapText="1"/>
    </xf>
    <xf numFmtId="0" fontId="5" fillId="0" borderId="2" xfId="2" applyFont="1" applyBorder="1" applyAlignment="1">
      <alignment horizontal="center"/>
    </xf>
    <xf numFmtId="3" fontId="5" fillId="0" borderId="2" xfId="2" applyNumberFormat="1" applyFont="1" applyBorder="1"/>
    <xf numFmtId="3" fontId="5" fillId="0" borderId="2" xfId="2" applyNumberFormat="1" applyFont="1" applyBorder="1" applyAlignment="1">
      <alignment horizontal="center"/>
    </xf>
    <xf numFmtId="165" fontId="5" fillId="0" borderId="2" xfId="1" applyNumberFormat="1" applyFont="1" applyBorder="1" applyAlignment="1">
      <alignment vertical="center" wrapText="1"/>
    </xf>
    <xf numFmtId="0" fontId="5" fillId="0" borderId="3" xfId="2" applyFont="1" applyBorder="1" applyAlignment="1">
      <alignment horizontal="center"/>
    </xf>
    <xf numFmtId="3" fontId="5" fillId="0" borderId="3" xfId="2" applyNumberFormat="1" applyFont="1" applyBorder="1"/>
    <xf numFmtId="3" fontId="5" fillId="0" borderId="3" xfId="2" applyNumberFormat="1" applyFont="1" applyBorder="1" applyAlignment="1">
      <alignment horizontal="center"/>
    </xf>
    <xf numFmtId="165" fontId="5" fillId="0" borderId="3" xfId="1" applyNumberFormat="1" applyFont="1" applyBorder="1" applyAlignment="1">
      <alignment vertical="center" wrapText="1"/>
    </xf>
    <xf numFmtId="0" fontId="6" fillId="0" borderId="3" xfId="2" applyFont="1" applyBorder="1" applyAlignment="1">
      <alignment horizontal="center"/>
    </xf>
    <xf numFmtId="3" fontId="6" fillId="0" borderId="3" xfId="2" applyNumberFormat="1" applyFont="1" applyBorder="1"/>
    <xf numFmtId="3" fontId="6" fillId="0" borderId="3" xfId="2" applyNumberFormat="1" applyFont="1" applyBorder="1" applyAlignment="1">
      <alignment horizontal="center"/>
    </xf>
    <xf numFmtId="165" fontId="6" fillId="0" borderId="3" xfId="1" applyNumberFormat="1" applyFont="1" applyBorder="1" applyAlignment="1">
      <alignment vertical="center" wrapText="1"/>
    </xf>
    <xf numFmtId="0" fontId="6" fillId="0" borderId="4" xfId="2" applyFont="1" applyBorder="1" applyAlignment="1">
      <alignment horizontal="center"/>
    </xf>
    <xf numFmtId="3" fontId="6" fillId="0" borderId="4" xfId="2" applyNumberFormat="1" applyFont="1" applyBorder="1"/>
    <xf numFmtId="3" fontId="6" fillId="0" borderId="4" xfId="2" applyNumberFormat="1" applyFont="1" applyBorder="1" applyAlignment="1">
      <alignment horizontal="center"/>
    </xf>
    <xf numFmtId="165" fontId="6" fillId="0" borderId="4" xfId="1" applyNumberFormat="1" applyFont="1" applyBorder="1" applyAlignment="1">
      <alignment vertical="center" wrapText="1"/>
    </xf>
    <xf numFmtId="3" fontId="6" fillId="0" borderId="2" xfId="2" applyNumberFormat="1" applyFont="1" applyBorder="1" applyAlignment="1">
      <alignment horizontal="center"/>
    </xf>
    <xf numFmtId="165" fontId="9" fillId="0" borderId="3" xfId="0" applyNumberFormat="1" applyFont="1" applyBorder="1" applyAlignment="1">
      <alignment vertical="center" wrapText="1"/>
    </xf>
    <xf numFmtId="165" fontId="12" fillId="0" borderId="3" xfId="0" applyNumberFormat="1" applyFont="1" applyBorder="1" applyAlignment="1">
      <alignment vertical="center" wrapText="1"/>
    </xf>
    <xf numFmtId="3" fontId="5" fillId="0" borderId="2" xfId="2" applyNumberFormat="1" applyFont="1" applyBorder="1" applyAlignment="1">
      <alignment vertical="center" wrapText="1"/>
    </xf>
    <xf numFmtId="165" fontId="5" fillId="0" borderId="2" xfId="2" applyNumberFormat="1" applyFont="1" applyBorder="1" applyAlignment="1">
      <alignment horizontal="center"/>
    </xf>
    <xf numFmtId="3" fontId="5" fillId="0" borderId="3" xfId="2" applyNumberFormat="1" applyFont="1" applyBorder="1" applyAlignment="1">
      <alignment vertical="center" wrapText="1"/>
    </xf>
    <xf numFmtId="165" fontId="5" fillId="0" borderId="3" xfId="2" applyNumberFormat="1" applyFont="1" applyBorder="1" applyAlignment="1">
      <alignment horizontal="center"/>
    </xf>
    <xf numFmtId="3" fontId="5" fillId="0" borderId="3" xfId="2" applyNumberFormat="1" applyFont="1" applyBorder="1" applyAlignment="1">
      <alignment wrapText="1"/>
    </xf>
    <xf numFmtId="0" fontId="5" fillId="0" borderId="4" xfId="2" applyFont="1" applyBorder="1" applyAlignment="1">
      <alignment horizontal="center"/>
    </xf>
    <xf numFmtId="3" fontId="5" fillId="0" borderId="4" xfId="2" applyNumberFormat="1" applyFont="1" applyBorder="1"/>
    <xf numFmtId="3" fontId="5" fillId="0" borderId="4" xfId="2" applyNumberFormat="1" applyFont="1" applyBorder="1" applyAlignment="1">
      <alignment horizontal="center"/>
    </xf>
    <xf numFmtId="165" fontId="5" fillId="0" borderId="4" xfId="2" applyNumberFormat="1" applyFont="1" applyBorder="1" applyAlignment="1">
      <alignment horizontal="center"/>
    </xf>
    <xf numFmtId="165" fontId="5" fillId="0" borderId="2" xfId="2" applyNumberFormat="1" applyFont="1" applyBorder="1"/>
    <xf numFmtId="165" fontId="5" fillId="0" borderId="3" xfId="2" applyNumberFormat="1" applyFont="1" applyBorder="1"/>
    <xf numFmtId="0" fontId="13" fillId="0" borderId="3" xfId="2" applyFont="1" applyBorder="1" applyAlignment="1">
      <alignment horizontal="center"/>
    </xf>
    <xf numFmtId="0" fontId="9" fillId="3" borderId="5" xfId="0" applyFont="1" applyFill="1" applyBorder="1" applyAlignment="1">
      <alignment horizontal="left" vertical="center" wrapText="1"/>
    </xf>
    <xf numFmtId="0" fontId="14" fillId="0" borderId="3" xfId="2" applyFont="1" applyBorder="1" applyAlignment="1">
      <alignment horizontal="center"/>
    </xf>
    <xf numFmtId="165" fontId="14" fillId="0" borderId="3" xfId="2" applyNumberFormat="1" applyFont="1" applyBorder="1"/>
    <xf numFmtId="0" fontId="9" fillId="3" borderId="5" xfId="0" applyFont="1" applyFill="1" applyBorder="1" applyAlignment="1">
      <alignment horizontal="left" wrapText="1"/>
    </xf>
    <xf numFmtId="3" fontId="14" fillId="0" borderId="3" xfId="2" applyNumberFormat="1" applyFont="1" applyBorder="1" applyAlignment="1">
      <alignment wrapText="1"/>
    </xf>
    <xf numFmtId="0" fontId="14" fillId="0" borderId="3" xfId="2" applyFont="1" applyBorder="1" applyAlignment="1">
      <alignment horizontal="center" vertical="center"/>
    </xf>
    <xf numFmtId="0" fontId="14" fillId="0" borderId="3" xfId="3" applyFont="1" applyBorder="1" applyAlignment="1">
      <alignment horizontal="center" wrapText="1"/>
    </xf>
    <xf numFmtId="3" fontId="14" fillId="0" borderId="3" xfId="3" applyNumberFormat="1" applyFont="1" applyBorder="1" applyAlignment="1">
      <alignment horizontal="right" vertical="center" shrinkToFit="1"/>
    </xf>
    <xf numFmtId="3" fontId="13" fillId="0" borderId="3" xfId="2" applyNumberFormat="1" applyFont="1" applyBorder="1" applyAlignment="1">
      <alignment wrapText="1"/>
    </xf>
    <xf numFmtId="165" fontId="13" fillId="0" borderId="3" xfId="2" applyNumberFormat="1" applyFont="1" applyBorder="1"/>
    <xf numFmtId="0" fontId="13" fillId="0" borderId="3" xfId="3" applyFont="1" applyBorder="1" applyAlignment="1">
      <alignment horizontal="left" vertical="center" wrapText="1"/>
    </xf>
    <xf numFmtId="3" fontId="13" fillId="0" borderId="3" xfId="3" applyNumberFormat="1" applyFont="1" applyBorder="1" applyAlignment="1">
      <alignment horizontal="right" vertical="center" shrinkToFit="1"/>
    </xf>
    <xf numFmtId="0" fontId="17" fillId="2" borderId="5" xfId="0" quotePrefix="1" applyFont="1" applyFill="1" applyBorder="1" applyAlignment="1">
      <alignment horizontal="center"/>
    </xf>
    <xf numFmtId="3" fontId="5" fillId="0" borderId="3" xfId="2" applyNumberFormat="1" applyFont="1" applyBorder="1" applyAlignment="1">
      <alignment horizontal="left" vertical="center" wrapText="1"/>
    </xf>
    <xf numFmtId="0" fontId="17" fillId="2" borderId="6" xfId="0" quotePrefix="1" applyFont="1" applyFill="1" applyBorder="1" applyAlignment="1">
      <alignment horizontal="center"/>
    </xf>
    <xf numFmtId="3" fontId="5" fillId="0" borderId="7" xfId="2" applyNumberFormat="1" applyFont="1" applyBorder="1" applyAlignment="1">
      <alignment horizontal="left" vertical="center" wrapText="1"/>
    </xf>
    <xf numFmtId="0" fontId="14" fillId="0" borderId="4" xfId="3" applyFont="1" applyBorder="1" applyAlignment="1">
      <alignment horizontal="center" wrapText="1"/>
    </xf>
    <xf numFmtId="3" fontId="14" fillId="0" borderId="4" xfId="3" applyNumberFormat="1" applyFont="1" applyBorder="1" applyAlignment="1">
      <alignment horizontal="right" vertical="center" shrinkToFit="1"/>
    </xf>
    <xf numFmtId="0" fontId="14" fillId="0" borderId="2" xfId="2" applyFont="1" applyBorder="1" applyAlignment="1">
      <alignment horizontal="center" vertical="center"/>
    </xf>
    <xf numFmtId="0" fontId="14" fillId="0" borderId="2" xfId="3" applyFont="1" applyBorder="1" applyAlignment="1">
      <alignment horizontal="left" vertical="center" wrapText="1"/>
    </xf>
    <xf numFmtId="0" fontId="14" fillId="0" borderId="2" xfId="3" applyFont="1" applyBorder="1" applyAlignment="1">
      <alignment horizontal="center" wrapText="1"/>
    </xf>
    <xf numFmtId="3" fontId="14" fillId="0" borderId="2" xfId="3" applyNumberFormat="1" applyFont="1" applyBorder="1" applyAlignment="1">
      <alignment horizontal="right" vertical="center" shrinkToFit="1"/>
    </xf>
    <xf numFmtId="0" fontId="14" fillId="0" borderId="4" xfId="2" applyFont="1" applyBorder="1" applyAlignment="1">
      <alignment horizontal="center" vertical="center"/>
    </xf>
    <xf numFmtId="0" fontId="14" fillId="0" borderId="4" xfId="3" applyFont="1" applyBorder="1" applyAlignment="1">
      <alignment horizontal="left" vertical="center" wrapText="1"/>
    </xf>
    <xf numFmtId="0" fontId="12" fillId="0" borderId="3" xfId="2" applyFont="1" applyBorder="1" applyAlignment="1">
      <alignment horizontal="center"/>
    </xf>
    <xf numFmtId="0" fontId="9" fillId="0" borderId="3" xfId="2" applyFont="1" applyBorder="1" applyAlignment="1">
      <alignment horizontal="center"/>
    </xf>
    <xf numFmtId="165" fontId="9" fillId="0" borderId="3" xfId="2" applyNumberFormat="1" applyFont="1" applyBorder="1"/>
    <xf numFmtId="0" fontId="9" fillId="0" borderId="4" xfId="2" applyFont="1" applyBorder="1" applyAlignment="1">
      <alignment horizontal="center"/>
    </xf>
    <xf numFmtId="3" fontId="9" fillId="0" borderId="4" xfId="2" applyNumberFormat="1" applyFont="1" applyBorder="1" applyAlignment="1">
      <alignment wrapText="1"/>
    </xf>
    <xf numFmtId="3" fontId="9" fillId="0" borderId="4" xfId="2" applyNumberFormat="1" applyFont="1" applyBorder="1" applyAlignment="1">
      <alignment horizontal="center" vertical="center"/>
    </xf>
    <xf numFmtId="165" fontId="9" fillId="0" borderId="4" xfId="2" applyNumberFormat="1" applyFont="1" applyBorder="1"/>
    <xf numFmtId="0" fontId="7" fillId="0" borderId="8" xfId="2" applyFont="1" applyBorder="1" applyAlignment="1">
      <alignment horizontal="center"/>
    </xf>
    <xf numFmtId="3" fontId="7" fillId="0" borderId="8" xfId="2" applyNumberFormat="1" applyFont="1" applyBorder="1"/>
    <xf numFmtId="3" fontId="7" fillId="0" borderId="8" xfId="2" applyNumberFormat="1" applyFont="1" applyBorder="1" applyAlignment="1">
      <alignment horizontal="center"/>
    </xf>
    <xf numFmtId="165" fontId="8" fillId="0" borderId="8" xfId="0" applyNumberFormat="1" applyFont="1" applyBorder="1" applyAlignment="1">
      <alignment vertical="center" wrapText="1"/>
    </xf>
    <xf numFmtId="0" fontId="3" fillId="0" borderId="0" xfId="2" applyFont="1" applyAlignment="1">
      <alignment horizontal="center"/>
    </xf>
    <xf numFmtId="0" fontId="3" fillId="0" borderId="0" xfId="2" applyFont="1" applyAlignment="1">
      <alignment horizontal="center" vertical="center" wrapText="1"/>
    </xf>
    <xf numFmtId="0" fontId="4" fillId="0" borderId="0" xfId="2" applyFont="1" applyAlignment="1">
      <alignment horizontal="center"/>
    </xf>
    <xf numFmtId="164" fontId="7" fillId="0" borderId="1" xfId="1" applyNumberFormat="1" applyFont="1" applyBorder="1" applyAlignment="1">
      <alignment horizontal="center" vertical="center" wrapText="1"/>
    </xf>
    <xf numFmtId="0" fontId="8" fillId="0" borderId="1" xfId="0" applyFont="1" applyBorder="1" applyAlignment="1">
      <alignment horizontal="center" vertical="center" wrapText="1"/>
    </xf>
  </cellXfs>
  <cellStyles count="4">
    <cellStyle name="Comma" xfId="1" builtinId="3"/>
    <cellStyle name="Ledger 17 x 11 in 4" xfId="2" xr:uid="{341EF16C-EEFC-4C97-B1FE-36BFCC390154}"/>
    <cellStyle name="Normal" xfId="0" builtinId="0"/>
    <cellStyle name="Normal 2" xfId="3" xr:uid="{EFC621B0-71CE-4B5D-9C0E-3E4221589B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C00F-5629-4129-A2F1-FFA7E71F21D5}">
  <dimension ref="A1:H78"/>
  <sheetViews>
    <sheetView tabSelected="1" topLeftCell="A3" zoomScale="70" zoomScaleNormal="70" workbookViewId="0">
      <selection activeCell="E31" sqref="E31:H31"/>
    </sheetView>
  </sheetViews>
  <sheetFormatPr defaultRowHeight="18.75" x14ac:dyDescent="0.3"/>
  <cols>
    <col min="1" max="1" width="6.28515625" style="1" customWidth="1"/>
    <col min="2" max="2" width="50.85546875" style="1" customWidth="1"/>
    <col min="3" max="3" width="14.7109375" style="2" customWidth="1"/>
    <col min="4" max="4" width="9.140625" style="1" customWidth="1"/>
    <col min="5" max="5" width="20" style="1" customWidth="1"/>
    <col min="6" max="6" width="17.7109375" style="1" customWidth="1"/>
    <col min="7" max="7" width="20.85546875" style="1" customWidth="1"/>
    <col min="8" max="8" width="21.28515625" style="3" customWidth="1"/>
    <col min="9" max="221" width="9.140625" style="1"/>
    <col min="222" max="222" width="5.85546875" style="1" customWidth="1"/>
    <col min="223" max="223" width="6.28515625" style="1" customWidth="1"/>
    <col min="224" max="224" width="53.28515625" style="1" customWidth="1"/>
    <col min="225" max="225" width="16.85546875" style="1" customWidth="1"/>
    <col min="226" max="226" width="21.5703125" style="1" customWidth="1"/>
    <col min="227" max="227" width="10.85546875" style="1" customWidth="1"/>
    <col min="228" max="228" width="11.5703125" style="1" bestFit="1" customWidth="1"/>
    <col min="229" max="477" width="9.140625" style="1"/>
    <col min="478" max="478" width="5.85546875" style="1" customWidth="1"/>
    <col min="479" max="479" width="6.28515625" style="1" customWidth="1"/>
    <col min="480" max="480" width="53.28515625" style="1" customWidth="1"/>
    <col min="481" max="481" width="16.85546875" style="1" customWidth="1"/>
    <col min="482" max="482" width="21.5703125" style="1" customWidth="1"/>
    <col min="483" max="483" width="10.85546875" style="1" customWidth="1"/>
    <col min="484" max="484" width="11.5703125" style="1" bestFit="1" customWidth="1"/>
    <col min="485" max="733" width="9.140625" style="1"/>
    <col min="734" max="734" width="5.85546875" style="1" customWidth="1"/>
    <col min="735" max="735" width="6.28515625" style="1" customWidth="1"/>
    <col min="736" max="736" width="53.28515625" style="1" customWidth="1"/>
    <col min="737" max="737" width="16.85546875" style="1" customWidth="1"/>
    <col min="738" max="738" width="21.5703125" style="1" customWidth="1"/>
    <col min="739" max="739" width="10.85546875" style="1" customWidth="1"/>
    <col min="740" max="740" width="11.5703125" style="1" bestFit="1" customWidth="1"/>
    <col min="741" max="989" width="9.140625" style="1"/>
    <col min="990" max="990" width="5.85546875" style="1" customWidth="1"/>
    <col min="991" max="991" width="6.28515625" style="1" customWidth="1"/>
    <col min="992" max="992" width="53.28515625" style="1" customWidth="1"/>
    <col min="993" max="993" width="16.85546875" style="1" customWidth="1"/>
    <col min="994" max="994" width="21.5703125" style="1" customWidth="1"/>
    <col min="995" max="995" width="10.85546875" style="1" customWidth="1"/>
    <col min="996" max="996" width="11.5703125" style="1" bestFit="1" customWidth="1"/>
    <col min="997" max="1245" width="9.140625" style="1"/>
    <col min="1246" max="1246" width="5.85546875" style="1" customWidth="1"/>
    <col min="1247" max="1247" width="6.28515625" style="1" customWidth="1"/>
    <col min="1248" max="1248" width="53.28515625" style="1" customWidth="1"/>
    <col min="1249" max="1249" width="16.85546875" style="1" customWidth="1"/>
    <col min="1250" max="1250" width="21.5703125" style="1" customWidth="1"/>
    <col min="1251" max="1251" width="10.85546875" style="1" customWidth="1"/>
    <col min="1252" max="1252" width="11.5703125" style="1" bestFit="1" customWidth="1"/>
    <col min="1253" max="1501" width="9.140625" style="1"/>
    <col min="1502" max="1502" width="5.85546875" style="1" customWidth="1"/>
    <col min="1503" max="1503" width="6.28515625" style="1" customWidth="1"/>
    <col min="1504" max="1504" width="53.28515625" style="1" customWidth="1"/>
    <col min="1505" max="1505" width="16.85546875" style="1" customWidth="1"/>
    <col min="1506" max="1506" width="21.5703125" style="1" customWidth="1"/>
    <col min="1507" max="1507" width="10.85546875" style="1" customWidth="1"/>
    <col min="1508" max="1508" width="11.5703125" style="1" bestFit="1" customWidth="1"/>
    <col min="1509" max="1757" width="9.140625" style="1"/>
    <col min="1758" max="1758" width="5.85546875" style="1" customWidth="1"/>
    <col min="1759" max="1759" width="6.28515625" style="1" customWidth="1"/>
    <col min="1760" max="1760" width="53.28515625" style="1" customWidth="1"/>
    <col min="1761" max="1761" width="16.85546875" style="1" customWidth="1"/>
    <col min="1762" max="1762" width="21.5703125" style="1" customWidth="1"/>
    <col min="1763" max="1763" width="10.85546875" style="1" customWidth="1"/>
    <col min="1764" max="1764" width="11.5703125" style="1" bestFit="1" customWidth="1"/>
    <col min="1765" max="2013" width="9.140625" style="1"/>
    <col min="2014" max="2014" width="5.85546875" style="1" customWidth="1"/>
    <col min="2015" max="2015" width="6.28515625" style="1" customWidth="1"/>
    <col min="2016" max="2016" width="53.28515625" style="1" customWidth="1"/>
    <col min="2017" max="2017" width="16.85546875" style="1" customWidth="1"/>
    <col min="2018" max="2018" width="21.5703125" style="1" customWidth="1"/>
    <col min="2019" max="2019" width="10.85546875" style="1" customWidth="1"/>
    <col min="2020" max="2020" width="11.5703125" style="1" bestFit="1" customWidth="1"/>
    <col min="2021" max="2269" width="9.140625" style="1"/>
    <col min="2270" max="2270" width="5.85546875" style="1" customWidth="1"/>
    <col min="2271" max="2271" width="6.28515625" style="1" customWidth="1"/>
    <col min="2272" max="2272" width="53.28515625" style="1" customWidth="1"/>
    <col min="2273" max="2273" width="16.85546875" style="1" customWidth="1"/>
    <col min="2274" max="2274" width="21.5703125" style="1" customWidth="1"/>
    <col min="2275" max="2275" width="10.85546875" style="1" customWidth="1"/>
    <col min="2276" max="2276" width="11.5703125" style="1" bestFit="1" customWidth="1"/>
    <col min="2277" max="2525" width="9.140625" style="1"/>
    <col min="2526" max="2526" width="5.85546875" style="1" customWidth="1"/>
    <col min="2527" max="2527" width="6.28515625" style="1" customWidth="1"/>
    <col min="2528" max="2528" width="53.28515625" style="1" customWidth="1"/>
    <col min="2529" max="2529" width="16.85546875" style="1" customWidth="1"/>
    <col min="2530" max="2530" width="21.5703125" style="1" customWidth="1"/>
    <col min="2531" max="2531" width="10.85546875" style="1" customWidth="1"/>
    <col min="2532" max="2532" width="11.5703125" style="1" bestFit="1" customWidth="1"/>
    <col min="2533" max="2781" width="9.140625" style="1"/>
    <col min="2782" max="2782" width="5.85546875" style="1" customWidth="1"/>
    <col min="2783" max="2783" width="6.28515625" style="1" customWidth="1"/>
    <col min="2784" max="2784" width="53.28515625" style="1" customWidth="1"/>
    <col min="2785" max="2785" width="16.85546875" style="1" customWidth="1"/>
    <col min="2786" max="2786" width="21.5703125" style="1" customWidth="1"/>
    <col min="2787" max="2787" width="10.85546875" style="1" customWidth="1"/>
    <col min="2788" max="2788" width="11.5703125" style="1" bestFit="1" customWidth="1"/>
    <col min="2789" max="3037" width="9.140625" style="1"/>
    <col min="3038" max="3038" width="5.85546875" style="1" customWidth="1"/>
    <col min="3039" max="3039" width="6.28515625" style="1" customWidth="1"/>
    <col min="3040" max="3040" width="53.28515625" style="1" customWidth="1"/>
    <col min="3041" max="3041" width="16.85546875" style="1" customWidth="1"/>
    <col min="3042" max="3042" width="21.5703125" style="1" customWidth="1"/>
    <col min="3043" max="3043" width="10.85546875" style="1" customWidth="1"/>
    <col min="3044" max="3044" width="11.5703125" style="1" bestFit="1" customWidth="1"/>
    <col min="3045" max="3293" width="9.140625" style="1"/>
    <col min="3294" max="3294" width="5.85546875" style="1" customWidth="1"/>
    <col min="3295" max="3295" width="6.28515625" style="1" customWidth="1"/>
    <col min="3296" max="3296" width="53.28515625" style="1" customWidth="1"/>
    <col min="3297" max="3297" width="16.85546875" style="1" customWidth="1"/>
    <col min="3298" max="3298" width="21.5703125" style="1" customWidth="1"/>
    <col min="3299" max="3299" width="10.85546875" style="1" customWidth="1"/>
    <col min="3300" max="3300" width="11.5703125" style="1" bestFit="1" customWidth="1"/>
    <col min="3301" max="3549" width="9.140625" style="1"/>
    <col min="3550" max="3550" width="5.85546875" style="1" customWidth="1"/>
    <col min="3551" max="3551" width="6.28515625" style="1" customWidth="1"/>
    <col min="3552" max="3552" width="53.28515625" style="1" customWidth="1"/>
    <col min="3553" max="3553" width="16.85546875" style="1" customWidth="1"/>
    <col min="3554" max="3554" width="21.5703125" style="1" customWidth="1"/>
    <col min="3555" max="3555" width="10.85546875" style="1" customWidth="1"/>
    <col min="3556" max="3556" width="11.5703125" style="1" bestFit="1" customWidth="1"/>
    <col min="3557" max="3805" width="9.140625" style="1"/>
    <col min="3806" max="3806" width="5.85546875" style="1" customWidth="1"/>
    <col min="3807" max="3807" width="6.28515625" style="1" customWidth="1"/>
    <col min="3808" max="3808" width="53.28515625" style="1" customWidth="1"/>
    <col min="3809" max="3809" width="16.85546875" style="1" customWidth="1"/>
    <col min="3810" max="3810" width="21.5703125" style="1" customWidth="1"/>
    <col min="3811" max="3811" width="10.85546875" style="1" customWidth="1"/>
    <col min="3812" max="3812" width="11.5703125" style="1" bestFit="1" customWidth="1"/>
    <col min="3813" max="4061" width="9.140625" style="1"/>
    <col min="4062" max="4062" width="5.85546875" style="1" customWidth="1"/>
    <col min="4063" max="4063" width="6.28515625" style="1" customWidth="1"/>
    <col min="4064" max="4064" width="53.28515625" style="1" customWidth="1"/>
    <col min="4065" max="4065" width="16.85546875" style="1" customWidth="1"/>
    <col min="4066" max="4066" width="21.5703125" style="1" customWidth="1"/>
    <col min="4067" max="4067" width="10.85546875" style="1" customWidth="1"/>
    <col min="4068" max="4068" width="11.5703125" style="1" bestFit="1" customWidth="1"/>
    <col min="4069" max="4317" width="9.140625" style="1"/>
    <col min="4318" max="4318" width="5.85546875" style="1" customWidth="1"/>
    <col min="4319" max="4319" width="6.28515625" style="1" customWidth="1"/>
    <col min="4320" max="4320" width="53.28515625" style="1" customWidth="1"/>
    <col min="4321" max="4321" width="16.85546875" style="1" customWidth="1"/>
    <col min="4322" max="4322" width="21.5703125" style="1" customWidth="1"/>
    <col min="4323" max="4323" width="10.85546875" style="1" customWidth="1"/>
    <col min="4324" max="4324" width="11.5703125" style="1" bestFit="1" customWidth="1"/>
    <col min="4325" max="4573" width="9.140625" style="1"/>
    <col min="4574" max="4574" width="5.85546875" style="1" customWidth="1"/>
    <col min="4575" max="4575" width="6.28515625" style="1" customWidth="1"/>
    <col min="4576" max="4576" width="53.28515625" style="1" customWidth="1"/>
    <col min="4577" max="4577" width="16.85546875" style="1" customWidth="1"/>
    <col min="4578" max="4578" width="21.5703125" style="1" customWidth="1"/>
    <col min="4579" max="4579" width="10.85546875" style="1" customWidth="1"/>
    <col min="4580" max="4580" width="11.5703125" style="1" bestFit="1" customWidth="1"/>
    <col min="4581" max="4829" width="9.140625" style="1"/>
    <col min="4830" max="4830" width="5.85546875" style="1" customWidth="1"/>
    <col min="4831" max="4831" width="6.28515625" style="1" customWidth="1"/>
    <col min="4832" max="4832" width="53.28515625" style="1" customWidth="1"/>
    <col min="4833" max="4833" width="16.85546875" style="1" customWidth="1"/>
    <col min="4834" max="4834" width="21.5703125" style="1" customWidth="1"/>
    <col min="4835" max="4835" width="10.85546875" style="1" customWidth="1"/>
    <col min="4836" max="4836" width="11.5703125" style="1" bestFit="1" customWidth="1"/>
    <col min="4837" max="5085" width="9.140625" style="1"/>
    <col min="5086" max="5086" width="5.85546875" style="1" customWidth="1"/>
    <col min="5087" max="5087" width="6.28515625" style="1" customWidth="1"/>
    <col min="5088" max="5088" width="53.28515625" style="1" customWidth="1"/>
    <col min="5089" max="5089" width="16.85546875" style="1" customWidth="1"/>
    <col min="5090" max="5090" width="21.5703125" style="1" customWidth="1"/>
    <col min="5091" max="5091" width="10.85546875" style="1" customWidth="1"/>
    <col min="5092" max="5092" width="11.5703125" style="1" bestFit="1" customWidth="1"/>
    <col min="5093" max="5341" width="9.140625" style="1"/>
    <col min="5342" max="5342" width="5.85546875" style="1" customWidth="1"/>
    <col min="5343" max="5343" width="6.28515625" style="1" customWidth="1"/>
    <col min="5344" max="5344" width="53.28515625" style="1" customWidth="1"/>
    <col min="5345" max="5345" width="16.85546875" style="1" customWidth="1"/>
    <col min="5346" max="5346" width="21.5703125" style="1" customWidth="1"/>
    <col min="5347" max="5347" width="10.85546875" style="1" customWidth="1"/>
    <col min="5348" max="5348" width="11.5703125" style="1" bestFit="1" customWidth="1"/>
    <col min="5349" max="5597" width="9.140625" style="1"/>
    <col min="5598" max="5598" width="5.85546875" style="1" customWidth="1"/>
    <col min="5599" max="5599" width="6.28515625" style="1" customWidth="1"/>
    <col min="5600" max="5600" width="53.28515625" style="1" customWidth="1"/>
    <col min="5601" max="5601" width="16.85546875" style="1" customWidth="1"/>
    <col min="5602" max="5602" width="21.5703125" style="1" customWidth="1"/>
    <col min="5603" max="5603" width="10.85546875" style="1" customWidth="1"/>
    <col min="5604" max="5604" width="11.5703125" style="1" bestFit="1" customWidth="1"/>
    <col min="5605" max="5853" width="9.140625" style="1"/>
    <col min="5854" max="5854" width="5.85546875" style="1" customWidth="1"/>
    <col min="5855" max="5855" width="6.28515625" style="1" customWidth="1"/>
    <col min="5856" max="5856" width="53.28515625" style="1" customWidth="1"/>
    <col min="5857" max="5857" width="16.85546875" style="1" customWidth="1"/>
    <col min="5858" max="5858" width="21.5703125" style="1" customWidth="1"/>
    <col min="5859" max="5859" width="10.85546875" style="1" customWidth="1"/>
    <col min="5860" max="5860" width="11.5703125" style="1" bestFit="1" customWidth="1"/>
    <col min="5861" max="6109" width="9.140625" style="1"/>
    <col min="6110" max="6110" width="5.85546875" style="1" customWidth="1"/>
    <col min="6111" max="6111" width="6.28515625" style="1" customWidth="1"/>
    <col min="6112" max="6112" width="53.28515625" style="1" customWidth="1"/>
    <col min="6113" max="6113" width="16.85546875" style="1" customWidth="1"/>
    <col min="6114" max="6114" width="21.5703125" style="1" customWidth="1"/>
    <col min="6115" max="6115" width="10.85546875" style="1" customWidth="1"/>
    <col min="6116" max="6116" width="11.5703125" style="1" bestFit="1" customWidth="1"/>
    <col min="6117" max="6365" width="9.140625" style="1"/>
    <col min="6366" max="6366" width="5.85546875" style="1" customWidth="1"/>
    <col min="6367" max="6367" width="6.28515625" style="1" customWidth="1"/>
    <col min="6368" max="6368" width="53.28515625" style="1" customWidth="1"/>
    <col min="6369" max="6369" width="16.85546875" style="1" customWidth="1"/>
    <col min="6370" max="6370" width="21.5703125" style="1" customWidth="1"/>
    <col min="6371" max="6371" width="10.85546875" style="1" customWidth="1"/>
    <col min="6372" max="6372" width="11.5703125" style="1" bestFit="1" customWidth="1"/>
    <col min="6373" max="6621" width="9.140625" style="1"/>
    <col min="6622" max="6622" width="5.85546875" style="1" customWidth="1"/>
    <col min="6623" max="6623" width="6.28515625" style="1" customWidth="1"/>
    <col min="6624" max="6624" width="53.28515625" style="1" customWidth="1"/>
    <col min="6625" max="6625" width="16.85546875" style="1" customWidth="1"/>
    <col min="6626" max="6626" width="21.5703125" style="1" customWidth="1"/>
    <col min="6627" max="6627" width="10.85546875" style="1" customWidth="1"/>
    <col min="6628" max="6628" width="11.5703125" style="1" bestFit="1" customWidth="1"/>
    <col min="6629" max="6877" width="9.140625" style="1"/>
    <col min="6878" max="6878" width="5.85546875" style="1" customWidth="1"/>
    <col min="6879" max="6879" width="6.28515625" style="1" customWidth="1"/>
    <col min="6880" max="6880" width="53.28515625" style="1" customWidth="1"/>
    <col min="6881" max="6881" width="16.85546875" style="1" customWidth="1"/>
    <col min="6882" max="6882" width="21.5703125" style="1" customWidth="1"/>
    <col min="6883" max="6883" width="10.85546875" style="1" customWidth="1"/>
    <col min="6884" max="6884" width="11.5703125" style="1" bestFit="1" customWidth="1"/>
    <col min="6885" max="7133" width="9.140625" style="1"/>
    <col min="7134" max="7134" width="5.85546875" style="1" customWidth="1"/>
    <col min="7135" max="7135" width="6.28515625" style="1" customWidth="1"/>
    <col min="7136" max="7136" width="53.28515625" style="1" customWidth="1"/>
    <col min="7137" max="7137" width="16.85546875" style="1" customWidth="1"/>
    <col min="7138" max="7138" width="21.5703125" style="1" customWidth="1"/>
    <col min="7139" max="7139" width="10.85546875" style="1" customWidth="1"/>
    <col min="7140" max="7140" width="11.5703125" style="1" bestFit="1" customWidth="1"/>
    <col min="7141" max="7389" width="9.140625" style="1"/>
    <col min="7390" max="7390" width="5.85546875" style="1" customWidth="1"/>
    <col min="7391" max="7391" width="6.28515625" style="1" customWidth="1"/>
    <col min="7392" max="7392" width="53.28515625" style="1" customWidth="1"/>
    <col min="7393" max="7393" width="16.85546875" style="1" customWidth="1"/>
    <col min="7394" max="7394" width="21.5703125" style="1" customWidth="1"/>
    <col min="7395" max="7395" width="10.85546875" style="1" customWidth="1"/>
    <col min="7396" max="7396" width="11.5703125" style="1" bestFit="1" customWidth="1"/>
    <col min="7397" max="7645" width="9.140625" style="1"/>
    <col min="7646" max="7646" width="5.85546875" style="1" customWidth="1"/>
    <col min="7647" max="7647" width="6.28515625" style="1" customWidth="1"/>
    <col min="7648" max="7648" width="53.28515625" style="1" customWidth="1"/>
    <col min="7649" max="7649" width="16.85546875" style="1" customWidth="1"/>
    <col min="7650" max="7650" width="21.5703125" style="1" customWidth="1"/>
    <col min="7651" max="7651" width="10.85546875" style="1" customWidth="1"/>
    <col min="7652" max="7652" width="11.5703125" style="1" bestFit="1" customWidth="1"/>
    <col min="7653" max="7901" width="9.140625" style="1"/>
    <col min="7902" max="7902" width="5.85546875" style="1" customWidth="1"/>
    <col min="7903" max="7903" width="6.28515625" style="1" customWidth="1"/>
    <col min="7904" max="7904" width="53.28515625" style="1" customWidth="1"/>
    <col min="7905" max="7905" width="16.85546875" style="1" customWidth="1"/>
    <col min="7906" max="7906" width="21.5703125" style="1" customWidth="1"/>
    <col min="7907" max="7907" width="10.85546875" style="1" customWidth="1"/>
    <col min="7908" max="7908" width="11.5703125" style="1" bestFit="1" customWidth="1"/>
    <col min="7909" max="8157" width="9.140625" style="1"/>
    <col min="8158" max="8158" width="5.85546875" style="1" customWidth="1"/>
    <col min="8159" max="8159" width="6.28515625" style="1" customWidth="1"/>
    <col min="8160" max="8160" width="53.28515625" style="1" customWidth="1"/>
    <col min="8161" max="8161" width="16.85546875" style="1" customWidth="1"/>
    <col min="8162" max="8162" width="21.5703125" style="1" customWidth="1"/>
    <col min="8163" max="8163" width="10.85546875" style="1" customWidth="1"/>
    <col min="8164" max="8164" width="11.5703125" style="1" bestFit="1" customWidth="1"/>
    <col min="8165" max="8413" width="9.140625" style="1"/>
    <col min="8414" max="8414" width="5.85546875" style="1" customWidth="1"/>
    <col min="8415" max="8415" width="6.28515625" style="1" customWidth="1"/>
    <col min="8416" max="8416" width="53.28515625" style="1" customWidth="1"/>
    <col min="8417" max="8417" width="16.85546875" style="1" customWidth="1"/>
    <col min="8418" max="8418" width="21.5703125" style="1" customWidth="1"/>
    <col min="8419" max="8419" width="10.85546875" style="1" customWidth="1"/>
    <col min="8420" max="8420" width="11.5703125" style="1" bestFit="1" customWidth="1"/>
    <col min="8421" max="8669" width="9.140625" style="1"/>
    <col min="8670" max="8670" width="5.85546875" style="1" customWidth="1"/>
    <col min="8671" max="8671" width="6.28515625" style="1" customWidth="1"/>
    <col min="8672" max="8672" width="53.28515625" style="1" customWidth="1"/>
    <col min="8673" max="8673" width="16.85546875" style="1" customWidth="1"/>
    <col min="8674" max="8674" width="21.5703125" style="1" customWidth="1"/>
    <col min="8675" max="8675" width="10.85546875" style="1" customWidth="1"/>
    <col min="8676" max="8676" width="11.5703125" style="1" bestFit="1" customWidth="1"/>
    <col min="8677" max="8925" width="9.140625" style="1"/>
    <col min="8926" max="8926" width="5.85546875" style="1" customWidth="1"/>
    <col min="8927" max="8927" width="6.28515625" style="1" customWidth="1"/>
    <col min="8928" max="8928" width="53.28515625" style="1" customWidth="1"/>
    <col min="8929" max="8929" width="16.85546875" style="1" customWidth="1"/>
    <col min="8930" max="8930" width="21.5703125" style="1" customWidth="1"/>
    <col min="8931" max="8931" width="10.85546875" style="1" customWidth="1"/>
    <col min="8932" max="8932" width="11.5703125" style="1" bestFit="1" customWidth="1"/>
    <col min="8933" max="9181" width="9.140625" style="1"/>
    <col min="9182" max="9182" width="5.85546875" style="1" customWidth="1"/>
    <col min="9183" max="9183" width="6.28515625" style="1" customWidth="1"/>
    <col min="9184" max="9184" width="53.28515625" style="1" customWidth="1"/>
    <col min="9185" max="9185" width="16.85546875" style="1" customWidth="1"/>
    <col min="9186" max="9186" width="21.5703125" style="1" customWidth="1"/>
    <col min="9187" max="9187" width="10.85546875" style="1" customWidth="1"/>
    <col min="9188" max="9188" width="11.5703125" style="1" bestFit="1" customWidth="1"/>
    <col min="9189" max="9437" width="9.140625" style="1"/>
    <col min="9438" max="9438" width="5.85546875" style="1" customWidth="1"/>
    <col min="9439" max="9439" width="6.28515625" style="1" customWidth="1"/>
    <col min="9440" max="9440" width="53.28515625" style="1" customWidth="1"/>
    <col min="9441" max="9441" width="16.85546875" style="1" customWidth="1"/>
    <col min="9442" max="9442" width="21.5703125" style="1" customWidth="1"/>
    <col min="9443" max="9443" width="10.85546875" style="1" customWidth="1"/>
    <col min="9444" max="9444" width="11.5703125" style="1" bestFit="1" customWidth="1"/>
    <col min="9445" max="9693" width="9.140625" style="1"/>
    <col min="9694" max="9694" width="5.85546875" style="1" customWidth="1"/>
    <col min="9695" max="9695" width="6.28515625" style="1" customWidth="1"/>
    <col min="9696" max="9696" width="53.28515625" style="1" customWidth="1"/>
    <col min="9697" max="9697" width="16.85546875" style="1" customWidth="1"/>
    <col min="9698" max="9698" width="21.5703125" style="1" customWidth="1"/>
    <col min="9699" max="9699" width="10.85546875" style="1" customWidth="1"/>
    <col min="9700" max="9700" width="11.5703125" style="1" bestFit="1" customWidth="1"/>
    <col min="9701" max="9949" width="9.140625" style="1"/>
    <col min="9950" max="9950" width="5.85546875" style="1" customWidth="1"/>
    <col min="9951" max="9951" width="6.28515625" style="1" customWidth="1"/>
    <col min="9952" max="9952" width="53.28515625" style="1" customWidth="1"/>
    <col min="9953" max="9953" width="16.85546875" style="1" customWidth="1"/>
    <col min="9954" max="9954" width="21.5703125" style="1" customWidth="1"/>
    <col min="9955" max="9955" width="10.85546875" style="1" customWidth="1"/>
    <col min="9956" max="9956" width="11.5703125" style="1" bestFit="1" customWidth="1"/>
    <col min="9957" max="10205" width="9.140625" style="1"/>
    <col min="10206" max="10206" width="5.85546875" style="1" customWidth="1"/>
    <col min="10207" max="10207" width="6.28515625" style="1" customWidth="1"/>
    <col min="10208" max="10208" width="53.28515625" style="1" customWidth="1"/>
    <col min="10209" max="10209" width="16.85546875" style="1" customWidth="1"/>
    <col min="10210" max="10210" width="21.5703125" style="1" customWidth="1"/>
    <col min="10211" max="10211" width="10.85546875" style="1" customWidth="1"/>
    <col min="10212" max="10212" width="11.5703125" style="1" bestFit="1" customWidth="1"/>
    <col min="10213" max="10461" width="9.140625" style="1"/>
    <col min="10462" max="10462" width="5.85546875" style="1" customWidth="1"/>
    <col min="10463" max="10463" width="6.28515625" style="1" customWidth="1"/>
    <col min="10464" max="10464" width="53.28515625" style="1" customWidth="1"/>
    <col min="10465" max="10465" width="16.85546875" style="1" customWidth="1"/>
    <col min="10466" max="10466" width="21.5703125" style="1" customWidth="1"/>
    <col min="10467" max="10467" width="10.85546875" style="1" customWidth="1"/>
    <col min="10468" max="10468" width="11.5703125" style="1" bestFit="1" customWidth="1"/>
    <col min="10469" max="10717" width="9.140625" style="1"/>
    <col min="10718" max="10718" width="5.85546875" style="1" customWidth="1"/>
    <col min="10719" max="10719" width="6.28515625" style="1" customWidth="1"/>
    <col min="10720" max="10720" width="53.28515625" style="1" customWidth="1"/>
    <col min="10721" max="10721" width="16.85546875" style="1" customWidth="1"/>
    <col min="10722" max="10722" width="21.5703125" style="1" customWidth="1"/>
    <col min="10723" max="10723" width="10.85546875" style="1" customWidth="1"/>
    <col min="10724" max="10724" width="11.5703125" style="1" bestFit="1" customWidth="1"/>
    <col min="10725" max="10973" width="9.140625" style="1"/>
    <col min="10974" max="10974" width="5.85546875" style="1" customWidth="1"/>
    <col min="10975" max="10975" width="6.28515625" style="1" customWidth="1"/>
    <col min="10976" max="10976" width="53.28515625" style="1" customWidth="1"/>
    <col min="10977" max="10977" width="16.85546875" style="1" customWidth="1"/>
    <col min="10978" max="10978" width="21.5703125" style="1" customWidth="1"/>
    <col min="10979" max="10979" width="10.85546875" style="1" customWidth="1"/>
    <col min="10980" max="10980" width="11.5703125" style="1" bestFit="1" customWidth="1"/>
    <col min="10981" max="11229" width="9.140625" style="1"/>
    <col min="11230" max="11230" width="5.85546875" style="1" customWidth="1"/>
    <col min="11231" max="11231" width="6.28515625" style="1" customWidth="1"/>
    <col min="11232" max="11232" width="53.28515625" style="1" customWidth="1"/>
    <col min="11233" max="11233" width="16.85546875" style="1" customWidth="1"/>
    <col min="11234" max="11234" width="21.5703125" style="1" customWidth="1"/>
    <col min="11235" max="11235" width="10.85546875" style="1" customWidth="1"/>
    <col min="11236" max="11236" width="11.5703125" style="1" bestFit="1" customWidth="1"/>
    <col min="11237" max="11485" width="9.140625" style="1"/>
    <col min="11486" max="11486" width="5.85546875" style="1" customWidth="1"/>
    <col min="11487" max="11487" width="6.28515625" style="1" customWidth="1"/>
    <col min="11488" max="11488" width="53.28515625" style="1" customWidth="1"/>
    <col min="11489" max="11489" width="16.85546875" style="1" customWidth="1"/>
    <col min="11490" max="11490" width="21.5703125" style="1" customWidth="1"/>
    <col min="11491" max="11491" width="10.85546875" style="1" customWidth="1"/>
    <col min="11492" max="11492" width="11.5703125" style="1" bestFit="1" customWidth="1"/>
    <col min="11493" max="11741" width="9.140625" style="1"/>
    <col min="11742" max="11742" width="5.85546875" style="1" customWidth="1"/>
    <col min="11743" max="11743" width="6.28515625" style="1" customWidth="1"/>
    <col min="11744" max="11744" width="53.28515625" style="1" customWidth="1"/>
    <col min="11745" max="11745" width="16.85546875" style="1" customWidth="1"/>
    <col min="11746" max="11746" width="21.5703125" style="1" customWidth="1"/>
    <col min="11747" max="11747" width="10.85546875" style="1" customWidth="1"/>
    <col min="11748" max="11748" width="11.5703125" style="1" bestFit="1" customWidth="1"/>
    <col min="11749" max="11997" width="9.140625" style="1"/>
    <col min="11998" max="11998" width="5.85546875" style="1" customWidth="1"/>
    <col min="11999" max="11999" width="6.28515625" style="1" customWidth="1"/>
    <col min="12000" max="12000" width="53.28515625" style="1" customWidth="1"/>
    <col min="12001" max="12001" width="16.85546875" style="1" customWidth="1"/>
    <col min="12002" max="12002" width="21.5703125" style="1" customWidth="1"/>
    <col min="12003" max="12003" width="10.85546875" style="1" customWidth="1"/>
    <col min="12004" max="12004" width="11.5703125" style="1" bestFit="1" customWidth="1"/>
    <col min="12005" max="12253" width="9.140625" style="1"/>
    <col min="12254" max="12254" width="5.85546875" style="1" customWidth="1"/>
    <col min="12255" max="12255" width="6.28515625" style="1" customWidth="1"/>
    <col min="12256" max="12256" width="53.28515625" style="1" customWidth="1"/>
    <col min="12257" max="12257" width="16.85546875" style="1" customWidth="1"/>
    <col min="12258" max="12258" width="21.5703125" style="1" customWidth="1"/>
    <col min="12259" max="12259" width="10.85546875" style="1" customWidth="1"/>
    <col min="12260" max="12260" width="11.5703125" style="1" bestFit="1" customWidth="1"/>
    <col min="12261" max="12509" width="9.140625" style="1"/>
    <col min="12510" max="12510" width="5.85546875" style="1" customWidth="1"/>
    <col min="12511" max="12511" width="6.28515625" style="1" customWidth="1"/>
    <col min="12512" max="12512" width="53.28515625" style="1" customWidth="1"/>
    <col min="12513" max="12513" width="16.85546875" style="1" customWidth="1"/>
    <col min="12514" max="12514" width="21.5703125" style="1" customWidth="1"/>
    <col min="12515" max="12515" width="10.85546875" style="1" customWidth="1"/>
    <col min="12516" max="12516" width="11.5703125" style="1" bestFit="1" customWidth="1"/>
    <col min="12517" max="12765" width="9.140625" style="1"/>
    <col min="12766" max="12766" width="5.85546875" style="1" customWidth="1"/>
    <col min="12767" max="12767" width="6.28515625" style="1" customWidth="1"/>
    <col min="12768" max="12768" width="53.28515625" style="1" customWidth="1"/>
    <col min="12769" max="12769" width="16.85546875" style="1" customWidth="1"/>
    <col min="12770" max="12770" width="21.5703125" style="1" customWidth="1"/>
    <col min="12771" max="12771" width="10.85546875" style="1" customWidth="1"/>
    <col min="12772" max="12772" width="11.5703125" style="1" bestFit="1" customWidth="1"/>
    <col min="12773" max="13021" width="9.140625" style="1"/>
    <col min="13022" max="13022" width="5.85546875" style="1" customWidth="1"/>
    <col min="13023" max="13023" width="6.28515625" style="1" customWidth="1"/>
    <col min="13024" max="13024" width="53.28515625" style="1" customWidth="1"/>
    <col min="13025" max="13025" width="16.85546875" style="1" customWidth="1"/>
    <col min="13026" max="13026" width="21.5703125" style="1" customWidth="1"/>
    <col min="13027" max="13027" width="10.85546875" style="1" customWidth="1"/>
    <col min="13028" max="13028" width="11.5703125" style="1" bestFit="1" customWidth="1"/>
    <col min="13029" max="13277" width="9.140625" style="1"/>
    <col min="13278" max="13278" width="5.85546875" style="1" customWidth="1"/>
    <col min="13279" max="13279" width="6.28515625" style="1" customWidth="1"/>
    <col min="13280" max="13280" width="53.28515625" style="1" customWidth="1"/>
    <col min="13281" max="13281" width="16.85546875" style="1" customWidth="1"/>
    <col min="13282" max="13282" width="21.5703125" style="1" customWidth="1"/>
    <col min="13283" max="13283" width="10.85546875" style="1" customWidth="1"/>
    <col min="13284" max="13284" width="11.5703125" style="1" bestFit="1" customWidth="1"/>
    <col min="13285" max="13533" width="9.140625" style="1"/>
    <col min="13534" max="13534" width="5.85546875" style="1" customWidth="1"/>
    <col min="13535" max="13535" width="6.28515625" style="1" customWidth="1"/>
    <col min="13536" max="13536" width="53.28515625" style="1" customWidth="1"/>
    <col min="13537" max="13537" width="16.85546875" style="1" customWidth="1"/>
    <col min="13538" max="13538" width="21.5703125" style="1" customWidth="1"/>
    <col min="13539" max="13539" width="10.85546875" style="1" customWidth="1"/>
    <col min="13540" max="13540" width="11.5703125" style="1" bestFit="1" customWidth="1"/>
    <col min="13541" max="13789" width="9.140625" style="1"/>
    <col min="13790" max="13790" width="5.85546875" style="1" customWidth="1"/>
    <col min="13791" max="13791" width="6.28515625" style="1" customWidth="1"/>
    <col min="13792" max="13792" width="53.28515625" style="1" customWidth="1"/>
    <col min="13793" max="13793" width="16.85546875" style="1" customWidth="1"/>
    <col min="13794" max="13794" width="21.5703125" style="1" customWidth="1"/>
    <col min="13795" max="13795" width="10.85546875" style="1" customWidth="1"/>
    <col min="13796" max="13796" width="11.5703125" style="1" bestFit="1" customWidth="1"/>
    <col min="13797" max="14045" width="9.140625" style="1"/>
    <col min="14046" max="14046" width="5.85546875" style="1" customWidth="1"/>
    <col min="14047" max="14047" width="6.28515625" style="1" customWidth="1"/>
    <col min="14048" max="14048" width="53.28515625" style="1" customWidth="1"/>
    <col min="14049" max="14049" width="16.85546875" style="1" customWidth="1"/>
    <col min="14050" max="14050" width="21.5703125" style="1" customWidth="1"/>
    <col min="14051" max="14051" width="10.85546875" style="1" customWidth="1"/>
    <col min="14052" max="14052" width="11.5703125" style="1" bestFit="1" customWidth="1"/>
    <col min="14053" max="14301" width="9.140625" style="1"/>
    <col min="14302" max="14302" width="5.85546875" style="1" customWidth="1"/>
    <col min="14303" max="14303" width="6.28515625" style="1" customWidth="1"/>
    <col min="14304" max="14304" width="53.28515625" style="1" customWidth="1"/>
    <col min="14305" max="14305" width="16.85546875" style="1" customWidth="1"/>
    <col min="14306" max="14306" width="21.5703125" style="1" customWidth="1"/>
    <col min="14307" max="14307" width="10.85546875" style="1" customWidth="1"/>
    <col min="14308" max="14308" width="11.5703125" style="1" bestFit="1" customWidth="1"/>
    <col min="14309" max="14557" width="9.140625" style="1"/>
    <col min="14558" max="14558" width="5.85546875" style="1" customWidth="1"/>
    <col min="14559" max="14559" width="6.28515625" style="1" customWidth="1"/>
    <col min="14560" max="14560" width="53.28515625" style="1" customWidth="1"/>
    <col min="14561" max="14561" width="16.85546875" style="1" customWidth="1"/>
    <col min="14562" max="14562" width="21.5703125" style="1" customWidth="1"/>
    <col min="14563" max="14563" width="10.85546875" style="1" customWidth="1"/>
    <col min="14564" max="14564" width="11.5703125" style="1" bestFit="1" customWidth="1"/>
    <col min="14565" max="14813" width="9.140625" style="1"/>
    <col min="14814" max="14814" width="5.85546875" style="1" customWidth="1"/>
    <col min="14815" max="14815" width="6.28515625" style="1" customWidth="1"/>
    <col min="14816" max="14816" width="53.28515625" style="1" customWidth="1"/>
    <col min="14817" max="14817" width="16.85546875" style="1" customWidth="1"/>
    <col min="14818" max="14818" width="21.5703125" style="1" customWidth="1"/>
    <col min="14819" max="14819" width="10.85546875" style="1" customWidth="1"/>
    <col min="14820" max="14820" width="11.5703125" style="1" bestFit="1" customWidth="1"/>
    <col min="14821" max="15069" width="9.140625" style="1"/>
    <col min="15070" max="15070" width="5.85546875" style="1" customWidth="1"/>
    <col min="15071" max="15071" width="6.28515625" style="1" customWidth="1"/>
    <col min="15072" max="15072" width="53.28515625" style="1" customWidth="1"/>
    <col min="15073" max="15073" width="16.85546875" style="1" customWidth="1"/>
    <col min="15074" max="15074" width="21.5703125" style="1" customWidth="1"/>
    <col min="15075" max="15075" width="10.85546875" style="1" customWidth="1"/>
    <col min="15076" max="15076" width="11.5703125" style="1" bestFit="1" customWidth="1"/>
    <col min="15077" max="15325" width="9.140625" style="1"/>
    <col min="15326" max="15326" width="5.85546875" style="1" customWidth="1"/>
    <col min="15327" max="15327" width="6.28515625" style="1" customWidth="1"/>
    <col min="15328" max="15328" width="53.28515625" style="1" customWidth="1"/>
    <col min="15329" max="15329" width="16.85546875" style="1" customWidth="1"/>
    <col min="15330" max="15330" width="21.5703125" style="1" customWidth="1"/>
    <col min="15331" max="15331" width="10.85546875" style="1" customWidth="1"/>
    <col min="15332" max="15332" width="11.5703125" style="1" bestFit="1" customWidth="1"/>
    <col min="15333" max="15581" width="9.140625" style="1"/>
    <col min="15582" max="15582" width="5.85546875" style="1" customWidth="1"/>
    <col min="15583" max="15583" width="6.28515625" style="1" customWidth="1"/>
    <col min="15584" max="15584" width="53.28515625" style="1" customWidth="1"/>
    <col min="15585" max="15585" width="16.85546875" style="1" customWidth="1"/>
    <col min="15586" max="15586" width="21.5703125" style="1" customWidth="1"/>
    <col min="15587" max="15587" width="10.85546875" style="1" customWidth="1"/>
    <col min="15588" max="15588" width="11.5703125" style="1" bestFit="1" customWidth="1"/>
    <col min="15589" max="15837" width="9.140625" style="1"/>
    <col min="15838" max="15838" width="5.85546875" style="1" customWidth="1"/>
    <col min="15839" max="15839" width="6.28515625" style="1" customWidth="1"/>
    <col min="15840" max="15840" width="53.28515625" style="1" customWidth="1"/>
    <col min="15841" max="15841" width="16.85546875" style="1" customWidth="1"/>
    <col min="15842" max="15842" width="21.5703125" style="1" customWidth="1"/>
    <col min="15843" max="15843" width="10.85546875" style="1" customWidth="1"/>
    <col min="15844" max="15844" width="11.5703125" style="1" bestFit="1" customWidth="1"/>
    <col min="15845" max="16093" width="9.140625" style="1"/>
    <col min="16094" max="16094" width="5.85546875" style="1" customWidth="1"/>
    <col min="16095" max="16095" width="6.28515625" style="1" customWidth="1"/>
    <col min="16096" max="16096" width="53.28515625" style="1" customWidth="1"/>
    <col min="16097" max="16097" width="16.85546875" style="1" customWidth="1"/>
    <col min="16098" max="16098" width="21.5703125" style="1" customWidth="1"/>
    <col min="16099" max="16099" width="10.85546875" style="1" customWidth="1"/>
    <col min="16100" max="16100" width="11.5703125" style="1" bestFit="1" customWidth="1"/>
    <col min="16101" max="16384" width="9.140625" style="1"/>
  </cols>
  <sheetData>
    <row r="1" spans="1:8" x14ac:dyDescent="0.3">
      <c r="A1" s="115" t="s">
        <v>82</v>
      </c>
      <c r="B1" s="115"/>
      <c r="C1" s="115"/>
      <c r="D1" s="115"/>
      <c r="E1" s="115"/>
      <c r="F1" s="115"/>
      <c r="G1" s="115"/>
      <c r="H1" s="115"/>
    </row>
    <row r="2" spans="1:8" ht="18" customHeight="1" x14ac:dyDescent="0.3">
      <c r="A2" s="116" t="s">
        <v>43</v>
      </c>
      <c r="B2" s="116"/>
      <c r="C2" s="116"/>
      <c r="D2" s="116"/>
      <c r="E2" s="116"/>
      <c r="F2" s="116"/>
      <c r="G2" s="116"/>
      <c r="H2" s="116"/>
    </row>
    <row r="3" spans="1:8" x14ac:dyDescent="0.3">
      <c r="A3" s="115" t="s">
        <v>0</v>
      </c>
      <c r="B3" s="115"/>
      <c r="C3" s="115"/>
      <c r="D3" s="115"/>
      <c r="E3" s="115"/>
      <c r="F3" s="115"/>
      <c r="G3" s="115"/>
      <c r="H3" s="115"/>
    </row>
    <row r="4" spans="1:8" x14ac:dyDescent="0.3">
      <c r="A4" s="115" t="s">
        <v>1</v>
      </c>
      <c r="B4" s="115"/>
      <c r="C4" s="115"/>
      <c r="D4" s="115"/>
      <c r="E4" s="115"/>
      <c r="F4" s="115"/>
      <c r="G4" s="115"/>
      <c r="H4" s="115"/>
    </row>
    <row r="5" spans="1:8" x14ac:dyDescent="0.3">
      <c r="A5" s="117" t="s">
        <v>44</v>
      </c>
      <c r="B5" s="117"/>
      <c r="C5" s="117"/>
      <c r="D5" s="117"/>
      <c r="E5" s="117"/>
      <c r="F5" s="117"/>
      <c r="G5" s="117"/>
      <c r="H5" s="117"/>
    </row>
    <row r="7" spans="1:8" s="4" customFormat="1" ht="20.25" customHeight="1" x14ac:dyDescent="0.3">
      <c r="A7" s="118" t="s">
        <v>2</v>
      </c>
      <c r="B7" s="118" t="s">
        <v>3</v>
      </c>
      <c r="C7" s="118" t="s">
        <v>4</v>
      </c>
      <c r="D7" s="118" t="s">
        <v>5</v>
      </c>
      <c r="E7" s="118" t="s">
        <v>78</v>
      </c>
      <c r="F7" s="118" t="s">
        <v>80</v>
      </c>
      <c r="G7" s="118" t="s">
        <v>81</v>
      </c>
      <c r="H7" s="118" t="s">
        <v>79</v>
      </c>
    </row>
    <row r="8" spans="1:8" s="4" customFormat="1" ht="56.25" customHeight="1" x14ac:dyDescent="0.3">
      <c r="A8" s="119"/>
      <c r="B8" s="119"/>
      <c r="C8" s="118"/>
      <c r="D8" s="119"/>
      <c r="E8" s="119"/>
      <c r="F8" s="119"/>
      <c r="G8" s="119"/>
      <c r="H8" s="119"/>
    </row>
    <row r="9" spans="1:8" s="8" customFormat="1" ht="18.75" customHeight="1" x14ac:dyDescent="0.3">
      <c r="A9" s="5" t="s">
        <v>6</v>
      </c>
      <c r="B9" s="6" t="s">
        <v>7</v>
      </c>
      <c r="C9" s="5"/>
      <c r="D9" s="5"/>
      <c r="E9" s="7"/>
      <c r="F9" s="7"/>
      <c r="G9" s="7"/>
      <c r="H9" s="7"/>
    </row>
    <row r="10" spans="1:8" s="8" customFormat="1" x14ac:dyDescent="0.3">
      <c r="A10" s="5" t="s">
        <v>8</v>
      </c>
      <c r="B10" s="6" t="s">
        <v>9</v>
      </c>
      <c r="C10" s="5"/>
      <c r="D10" s="5"/>
      <c r="E10" s="9"/>
      <c r="F10" s="9"/>
      <c r="G10" s="9"/>
      <c r="H10" s="9">
        <f>+H11</f>
        <v>8371000000</v>
      </c>
    </row>
    <row r="11" spans="1:8" s="8" customFormat="1" ht="18.75" customHeight="1" x14ac:dyDescent="0.3">
      <c r="A11" s="5">
        <v>1</v>
      </c>
      <c r="B11" s="6" t="s">
        <v>10</v>
      </c>
      <c r="C11" s="5"/>
      <c r="D11" s="5"/>
      <c r="E11" s="10"/>
      <c r="F11" s="10"/>
      <c r="G11" s="10"/>
      <c r="H11" s="10">
        <f>+H12</f>
        <v>8371000000</v>
      </c>
    </row>
    <row r="12" spans="1:8" s="12" customFormat="1" x14ac:dyDescent="0.3">
      <c r="A12" s="36"/>
      <c r="B12" s="37" t="s">
        <v>11</v>
      </c>
      <c r="C12" s="36"/>
      <c r="D12" s="36"/>
      <c r="E12" s="38"/>
      <c r="F12" s="38"/>
      <c r="G12" s="38"/>
      <c r="H12" s="38">
        <v>8371000000</v>
      </c>
    </row>
    <row r="13" spans="1:8" s="12" customFormat="1" x14ac:dyDescent="0.3">
      <c r="A13" s="39"/>
      <c r="B13" s="40" t="s">
        <v>13</v>
      </c>
      <c r="C13" s="41"/>
      <c r="D13" s="39"/>
      <c r="E13" s="42"/>
      <c r="F13" s="42"/>
      <c r="G13" s="42"/>
      <c r="H13" s="42">
        <v>1371000000</v>
      </c>
    </row>
    <row r="14" spans="1:8" s="12" customFormat="1" ht="18.75" customHeight="1" x14ac:dyDescent="0.3">
      <c r="A14" s="39"/>
      <c r="B14" s="43" t="s">
        <v>12</v>
      </c>
      <c r="C14" s="44"/>
      <c r="D14" s="39"/>
      <c r="E14" s="42"/>
      <c r="F14" s="42"/>
      <c r="G14" s="42"/>
      <c r="H14" s="42">
        <f>+H12-H13</f>
        <v>7000000000</v>
      </c>
    </row>
    <row r="15" spans="1:8" s="8" customFormat="1" ht="48" x14ac:dyDescent="0.3">
      <c r="A15" s="45"/>
      <c r="B15" s="46" t="s">
        <v>45</v>
      </c>
      <c r="C15" s="47"/>
      <c r="D15" s="45"/>
      <c r="E15" s="48"/>
      <c r="F15" s="48"/>
      <c r="G15" s="48"/>
      <c r="H15" s="48">
        <v>1820000000</v>
      </c>
    </row>
    <row r="16" spans="1:8" s="4" customFormat="1" ht="25.5" customHeight="1" x14ac:dyDescent="0.3">
      <c r="A16" s="13" t="s">
        <v>14</v>
      </c>
      <c r="B16" s="14" t="s">
        <v>15</v>
      </c>
      <c r="C16" s="13"/>
      <c r="D16" s="13"/>
      <c r="E16" s="15"/>
      <c r="F16" s="15"/>
      <c r="G16" s="15"/>
      <c r="H16" s="15"/>
    </row>
    <row r="17" spans="1:8" s="4" customFormat="1" ht="22.5" customHeight="1" x14ac:dyDescent="0.3">
      <c r="A17" s="16" t="s">
        <v>8</v>
      </c>
      <c r="B17" s="17" t="s">
        <v>16</v>
      </c>
      <c r="C17" s="16"/>
      <c r="D17" s="18"/>
      <c r="E17" s="19">
        <f>+E18+E23+E29</f>
        <v>475893000000</v>
      </c>
      <c r="F17" s="19">
        <f t="shared" ref="F17:H17" si="0">+F18+F23+F29</f>
        <v>2882000000</v>
      </c>
      <c r="G17" s="19">
        <f t="shared" si="0"/>
        <v>1820000000</v>
      </c>
      <c r="H17" s="19">
        <f t="shared" si="0"/>
        <v>471191000000</v>
      </c>
    </row>
    <row r="18" spans="1:8" s="4" customFormat="1" ht="18.75" customHeight="1" x14ac:dyDescent="0.3">
      <c r="A18" s="16">
        <v>1</v>
      </c>
      <c r="B18" s="20" t="s">
        <v>17</v>
      </c>
      <c r="C18" s="21"/>
      <c r="D18" s="21"/>
      <c r="E18" s="22">
        <f>+E19+E20</f>
        <v>44039000000</v>
      </c>
      <c r="F18" s="22">
        <f t="shared" ref="F18:G18" si="1">+F19+F20</f>
        <v>1152000000</v>
      </c>
      <c r="G18" s="22">
        <f t="shared" si="1"/>
        <v>1820000000</v>
      </c>
      <c r="H18" s="22">
        <f>+H19+H20</f>
        <v>41067000000</v>
      </c>
    </row>
    <row r="19" spans="1:8" ht="18.75" customHeight="1" x14ac:dyDescent="0.3">
      <c r="A19" s="49" t="s">
        <v>18</v>
      </c>
      <c r="B19" s="50" t="s">
        <v>19</v>
      </c>
      <c r="C19" s="51" t="s">
        <v>20</v>
      </c>
      <c r="D19" s="51">
        <v>13</v>
      </c>
      <c r="E19" s="52">
        <f>+E33</f>
        <v>33618000000</v>
      </c>
      <c r="F19" s="52">
        <f>+F33</f>
        <v>925000000</v>
      </c>
      <c r="G19" s="52">
        <f>+G33</f>
        <v>1820000000</v>
      </c>
      <c r="H19" s="52">
        <f>+H33</f>
        <v>30873000000</v>
      </c>
    </row>
    <row r="20" spans="1:8" ht="18.75" customHeight="1" x14ac:dyDescent="0.3">
      <c r="A20" s="53" t="s">
        <v>18</v>
      </c>
      <c r="B20" s="54" t="s">
        <v>21</v>
      </c>
      <c r="C20" s="55"/>
      <c r="D20" s="55"/>
      <c r="E20" s="56">
        <f>+E36</f>
        <v>10421000000</v>
      </c>
      <c r="F20" s="56">
        <f t="shared" ref="F20:G20" si="2">+F36</f>
        <v>227000000</v>
      </c>
      <c r="G20" s="56">
        <f t="shared" si="2"/>
        <v>0</v>
      </c>
      <c r="H20" s="56">
        <f>+H36</f>
        <v>10194000000</v>
      </c>
    </row>
    <row r="21" spans="1:8" s="27" customFormat="1" ht="18.75" customHeight="1" x14ac:dyDescent="0.3">
      <c r="A21" s="57" t="s">
        <v>22</v>
      </c>
      <c r="B21" s="58" t="s">
        <v>21</v>
      </c>
      <c r="C21" s="59" t="s">
        <v>20</v>
      </c>
      <c r="D21" s="59">
        <v>18</v>
      </c>
      <c r="E21" s="60">
        <f t="shared" ref="E21:G21" si="3">+E37</f>
        <v>1724000000</v>
      </c>
      <c r="F21" s="60">
        <f t="shared" si="3"/>
        <v>0</v>
      </c>
      <c r="G21" s="60">
        <f t="shared" si="3"/>
        <v>0</v>
      </c>
      <c r="H21" s="60">
        <f>+H37</f>
        <v>1724000000</v>
      </c>
    </row>
    <row r="22" spans="1:8" s="27" customFormat="1" ht="18.75" customHeight="1" x14ac:dyDescent="0.3">
      <c r="A22" s="61" t="s">
        <v>22</v>
      </c>
      <c r="B22" s="62" t="s">
        <v>21</v>
      </c>
      <c r="C22" s="63" t="s">
        <v>20</v>
      </c>
      <c r="D22" s="63">
        <v>12</v>
      </c>
      <c r="E22" s="64">
        <f t="shared" ref="E22:G22" si="4">+E38+E39+E40+E44</f>
        <v>8697000000</v>
      </c>
      <c r="F22" s="64">
        <f t="shared" si="4"/>
        <v>227000000</v>
      </c>
      <c r="G22" s="64">
        <f t="shared" si="4"/>
        <v>0</v>
      </c>
      <c r="H22" s="64">
        <f>+H38+H39+H40+H44</f>
        <v>8470000000</v>
      </c>
    </row>
    <row r="23" spans="1:8" s="4" customFormat="1" x14ac:dyDescent="0.3">
      <c r="A23" s="111">
        <v>2</v>
      </c>
      <c r="B23" s="112" t="s">
        <v>23</v>
      </c>
      <c r="C23" s="113"/>
      <c r="D23" s="114"/>
      <c r="E23" s="114">
        <f>+E24+E25</f>
        <v>425861000000</v>
      </c>
      <c r="F23" s="114">
        <f t="shared" ref="F23:H23" si="5">+F24+F25</f>
        <v>1131000000</v>
      </c>
      <c r="G23" s="114">
        <f t="shared" si="5"/>
        <v>0</v>
      </c>
      <c r="H23" s="114">
        <f t="shared" si="5"/>
        <v>424730000000</v>
      </c>
    </row>
    <row r="24" spans="1:8" x14ac:dyDescent="0.3">
      <c r="A24" s="49" t="s">
        <v>18</v>
      </c>
      <c r="B24" s="50" t="s">
        <v>24</v>
      </c>
      <c r="C24" s="65" t="s">
        <v>25</v>
      </c>
      <c r="D24" s="65">
        <v>13</v>
      </c>
      <c r="E24" s="38">
        <f t="shared" ref="E24:G24" si="6">+E46</f>
        <v>799000000</v>
      </c>
      <c r="F24" s="38">
        <f t="shared" si="6"/>
        <v>24000000</v>
      </c>
      <c r="G24" s="38">
        <f t="shared" si="6"/>
        <v>0</v>
      </c>
      <c r="H24" s="38">
        <f>+H46</f>
        <v>775000000</v>
      </c>
    </row>
    <row r="25" spans="1:8" x14ac:dyDescent="0.3">
      <c r="A25" s="53" t="s">
        <v>18</v>
      </c>
      <c r="B25" s="54" t="s">
        <v>26</v>
      </c>
      <c r="C25" s="55"/>
      <c r="D25" s="55"/>
      <c r="E25" s="66">
        <f>+E26+E27+E28</f>
        <v>425062000000</v>
      </c>
      <c r="F25" s="66">
        <f>+F26+F27+F28</f>
        <v>1107000000</v>
      </c>
      <c r="G25" s="66">
        <f t="shared" ref="G25" si="7">+G26+G27+G28</f>
        <v>0</v>
      </c>
      <c r="H25" s="66">
        <f>+H26+H27+H28</f>
        <v>423955000000</v>
      </c>
    </row>
    <row r="26" spans="1:8" s="27" customFormat="1" x14ac:dyDescent="0.3">
      <c r="A26" s="57" t="s">
        <v>22</v>
      </c>
      <c r="B26" s="58" t="s">
        <v>26</v>
      </c>
      <c r="C26" s="57" t="s">
        <v>25</v>
      </c>
      <c r="D26" s="59">
        <v>18</v>
      </c>
      <c r="E26" s="67">
        <f t="shared" ref="E26:G26" si="8">+E50</f>
        <v>38000000</v>
      </c>
      <c r="F26" s="67">
        <f t="shared" si="8"/>
        <v>0</v>
      </c>
      <c r="G26" s="67">
        <f t="shared" si="8"/>
        <v>0</v>
      </c>
      <c r="H26" s="67">
        <f>+H50</f>
        <v>38000000</v>
      </c>
    </row>
    <row r="27" spans="1:8" s="27" customFormat="1" x14ac:dyDescent="0.3">
      <c r="A27" s="57" t="s">
        <v>22</v>
      </c>
      <c r="B27" s="58" t="s">
        <v>26</v>
      </c>
      <c r="C27" s="57" t="s">
        <v>25</v>
      </c>
      <c r="D27" s="59">
        <v>12</v>
      </c>
      <c r="E27" s="67">
        <f t="shared" ref="E27:G27" si="9">+E51</f>
        <v>409132000000</v>
      </c>
      <c r="F27" s="67">
        <f t="shared" si="9"/>
        <v>8000000</v>
      </c>
      <c r="G27" s="67">
        <f t="shared" si="9"/>
        <v>0</v>
      </c>
      <c r="H27" s="67">
        <f>+H51</f>
        <v>409124000000</v>
      </c>
    </row>
    <row r="28" spans="1:8" s="27" customFormat="1" x14ac:dyDescent="0.3">
      <c r="A28" s="61" t="s">
        <v>22</v>
      </c>
      <c r="B28" s="62" t="s">
        <v>26</v>
      </c>
      <c r="C28" s="63" t="s">
        <v>27</v>
      </c>
      <c r="D28" s="63">
        <v>12</v>
      </c>
      <c r="E28" s="48">
        <f>+E57+E56</f>
        <v>15892000000</v>
      </c>
      <c r="F28" s="48">
        <f t="shared" ref="F28:H28" si="10">+F57+F56</f>
        <v>1099000000</v>
      </c>
      <c r="G28" s="48">
        <f t="shared" si="10"/>
        <v>0</v>
      </c>
      <c r="H28" s="48">
        <f t="shared" si="10"/>
        <v>14793000000</v>
      </c>
    </row>
    <row r="29" spans="1:8" s="27" customFormat="1" x14ac:dyDescent="0.3">
      <c r="A29" s="16">
        <v>3</v>
      </c>
      <c r="B29" s="20" t="s">
        <v>73</v>
      </c>
      <c r="C29" s="21"/>
      <c r="D29" s="21"/>
      <c r="E29" s="9">
        <f t="shared" ref="E29:G29" si="11">+E30</f>
        <v>5993000000</v>
      </c>
      <c r="F29" s="9">
        <f t="shared" si="11"/>
        <v>599000000</v>
      </c>
      <c r="G29" s="9">
        <f t="shared" si="11"/>
        <v>0</v>
      </c>
      <c r="H29" s="9">
        <f>+H30</f>
        <v>5394000000</v>
      </c>
    </row>
    <row r="30" spans="1:8" s="27" customFormat="1" x14ac:dyDescent="0.3">
      <c r="A30" s="23" t="s">
        <v>18</v>
      </c>
      <c r="B30" s="24" t="s">
        <v>26</v>
      </c>
      <c r="C30" s="26" t="s">
        <v>74</v>
      </c>
      <c r="D30" s="26">
        <v>12</v>
      </c>
      <c r="E30" s="11">
        <f>+E76</f>
        <v>5993000000</v>
      </c>
      <c r="F30" s="11">
        <f>+F76</f>
        <v>599000000</v>
      </c>
      <c r="G30" s="11">
        <f>+G76</f>
        <v>0</v>
      </c>
      <c r="H30" s="11">
        <f>+H76</f>
        <v>5394000000</v>
      </c>
    </row>
    <row r="31" spans="1:8" s="4" customFormat="1" x14ac:dyDescent="0.3">
      <c r="A31" s="16" t="s">
        <v>28</v>
      </c>
      <c r="B31" s="20" t="s">
        <v>29</v>
      </c>
      <c r="C31" s="21"/>
      <c r="D31" s="21"/>
      <c r="E31" s="9">
        <f>+E32+E45+E76</f>
        <v>475893000000</v>
      </c>
      <c r="F31" s="9">
        <f t="shared" ref="F31:H31" si="12">+F32+F45+F76</f>
        <v>2882000000</v>
      </c>
      <c r="G31" s="9">
        <f t="shared" si="12"/>
        <v>1820000000</v>
      </c>
      <c r="H31" s="9">
        <f t="shared" si="12"/>
        <v>471191000000</v>
      </c>
    </row>
    <row r="32" spans="1:8" s="4" customFormat="1" x14ac:dyDescent="0.3">
      <c r="A32" s="16">
        <v>1</v>
      </c>
      <c r="B32" s="20" t="s">
        <v>17</v>
      </c>
      <c r="C32" s="21"/>
      <c r="D32" s="21"/>
      <c r="E32" s="28">
        <f>+E33+E36</f>
        <v>44039000000</v>
      </c>
      <c r="F32" s="28">
        <f>+F33+F36</f>
        <v>1152000000</v>
      </c>
      <c r="G32" s="28">
        <f>+G33+G36</f>
        <v>1820000000</v>
      </c>
      <c r="H32" s="28">
        <f>+H33+H36</f>
        <v>41067000000</v>
      </c>
    </row>
    <row r="33" spans="1:8" x14ac:dyDescent="0.3">
      <c r="A33" s="23" t="s">
        <v>30</v>
      </c>
      <c r="B33" s="24" t="s">
        <v>19</v>
      </c>
      <c r="C33" s="25" t="s">
        <v>20</v>
      </c>
      <c r="D33" s="25">
        <v>13</v>
      </c>
      <c r="E33" s="28">
        <f t="shared" ref="E33:G33" si="13">+E34+E35</f>
        <v>33618000000</v>
      </c>
      <c r="F33" s="28">
        <f t="shared" si="13"/>
        <v>925000000</v>
      </c>
      <c r="G33" s="28">
        <f t="shared" si="13"/>
        <v>1820000000</v>
      </c>
      <c r="H33" s="28">
        <f>+H34+H35</f>
        <v>30873000000</v>
      </c>
    </row>
    <row r="34" spans="1:8" x14ac:dyDescent="0.3">
      <c r="A34" s="49" t="s">
        <v>38</v>
      </c>
      <c r="B34" s="50" t="s">
        <v>39</v>
      </c>
      <c r="C34" s="51"/>
      <c r="D34" s="51"/>
      <c r="E34" s="77">
        <f>+G34+H34</f>
        <v>24372000000</v>
      </c>
      <c r="F34" s="77"/>
      <c r="G34" s="77">
        <v>1820000000</v>
      </c>
      <c r="H34" s="77">
        <v>22552000000</v>
      </c>
    </row>
    <row r="35" spans="1:8" x14ac:dyDescent="0.3">
      <c r="A35" s="53" t="s">
        <v>38</v>
      </c>
      <c r="B35" s="54" t="s">
        <v>76</v>
      </c>
      <c r="C35" s="55"/>
      <c r="D35" s="55"/>
      <c r="E35" s="78">
        <f>+F35+G35+H35</f>
        <v>9246000000</v>
      </c>
      <c r="F35" s="78">
        <v>925000000</v>
      </c>
      <c r="G35" s="78"/>
      <c r="H35" s="78">
        <v>8321000000</v>
      </c>
    </row>
    <row r="36" spans="1:8" x14ac:dyDescent="0.3">
      <c r="A36" s="23" t="s">
        <v>31</v>
      </c>
      <c r="B36" s="24" t="s">
        <v>21</v>
      </c>
      <c r="C36" s="25"/>
      <c r="D36" s="25"/>
      <c r="E36" s="28">
        <f t="shared" ref="E36:G36" si="14">+E37+E38+E39+E40+E44</f>
        <v>10421000000</v>
      </c>
      <c r="F36" s="28">
        <f t="shared" si="14"/>
        <v>227000000</v>
      </c>
      <c r="G36" s="28">
        <f t="shared" si="14"/>
        <v>0</v>
      </c>
      <c r="H36" s="28">
        <f>+H37+H38+H39+H40+H44</f>
        <v>10194000000</v>
      </c>
    </row>
    <row r="37" spans="1:8" ht="31.5" x14ac:dyDescent="0.3">
      <c r="A37" s="49" t="s">
        <v>18</v>
      </c>
      <c r="B37" s="68" t="s">
        <v>47</v>
      </c>
      <c r="C37" s="51" t="s">
        <v>20</v>
      </c>
      <c r="D37" s="51">
        <v>18</v>
      </c>
      <c r="E37" s="69">
        <f>+H37+G37+F37</f>
        <v>1724000000</v>
      </c>
      <c r="F37" s="69"/>
      <c r="G37" s="69"/>
      <c r="H37" s="69">
        <v>1724000000</v>
      </c>
    </row>
    <row r="38" spans="1:8" ht="47.25" x14ac:dyDescent="0.3">
      <c r="A38" s="53" t="s">
        <v>18</v>
      </c>
      <c r="B38" s="70" t="s">
        <v>46</v>
      </c>
      <c r="C38" s="55" t="s">
        <v>20</v>
      </c>
      <c r="D38" s="55">
        <v>12</v>
      </c>
      <c r="E38" s="71">
        <f>+H38+G38+F38</f>
        <v>2808000000</v>
      </c>
      <c r="F38" s="71"/>
      <c r="G38" s="71"/>
      <c r="H38" s="71">
        <v>2808000000</v>
      </c>
    </row>
    <row r="39" spans="1:8" x14ac:dyDescent="0.3">
      <c r="A39" s="53" t="s">
        <v>18</v>
      </c>
      <c r="B39" s="72" t="s">
        <v>32</v>
      </c>
      <c r="C39" s="55" t="s">
        <v>20</v>
      </c>
      <c r="D39" s="55">
        <v>12</v>
      </c>
      <c r="E39" s="71">
        <f>+F39+G39+H39</f>
        <v>3710000000</v>
      </c>
      <c r="F39" s="71">
        <v>77000000</v>
      </c>
      <c r="G39" s="71"/>
      <c r="H39" s="71">
        <v>3633000000</v>
      </c>
    </row>
    <row r="40" spans="1:8" x14ac:dyDescent="0.3">
      <c r="A40" s="53" t="s">
        <v>18</v>
      </c>
      <c r="B40" s="72" t="s">
        <v>33</v>
      </c>
      <c r="C40" s="55" t="s">
        <v>20</v>
      </c>
      <c r="D40" s="55">
        <v>12</v>
      </c>
      <c r="E40" s="71">
        <f>+E41+E42+E43</f>
        <v>1572000000</v>
      </c>
      <c r="F40" s="71">
        <f t="shared" ref="F40:G40" si="15">+F41+F42+F43</f>
        <v>150000000</v>
      </c>
      <c r="G40" s="71">
        <f t="shared" si="15"/>
        <v>0</v>
      </c>
      <c r="H40" s="71">
        <f>+H41+H42+H43</f>
        <v>1422000000</v>
      </c>
    </row>
    <row r="41" spans="1:8" ht="99" customHeight="1" x14ac:dyDescent="0.3">
      <c r="A41" s="53" t="s">
        <v>34</v>
      </c>
      <c r="B41" s="72" t="s">
        <v>35</v>
      </c>
      <c r="C41" s="55"/>
      <c r="D41" s="55"/>
      <c r="E41" s="71">
        <f>+F41+G41+H41</f>
        <v>600000000</v>
      </c>
      <c r="F41" s="71">
        <v>60000000</v>
      </c>
      <c r="G41" s="71"/>
      <c r="H41" s="71">
        <v>540000000</v>
      </c>
    </row>
    <row r="42" spans="1:8" ht="32.25" customHeight="1" x14ac:dyDescent="0.3">
      <c r="A42" s="53" t="s">
        <v>34</v>
      </c>
      <c r="B42" s="72" t="s">
        <v>36</v>
      </c>
      <c r="C42" s="55"/>
      <c r="D42" s="55"/>
      <c r="E42" s="71">
        <f t="shared" ref="E42:E44" si="16">+F42+G42+H42</f>
        <v>900000000</v>
      </c>
      <c r="F42" s="71">
        <v>90000000</v>
      </c>
      <c r="G42" s="71"/>
      <c r="H42" s="71">
        <v>810000000</v>
      </c>
    </row>
    <row r="43" spans="1:8" ht="25.5" customHeight="1" x14ac:dyDescent="0.3">
      <c r="A43" s="53" t="s">
        <v>34</v>
      </c>
      <c r="B43" s="72" t="s">
        <v>37</v>
      </c>
      <c r="C43" s="55"/>
      <c r="D43" s="55"/>
      <c r="E43" s="71">
        <f t="shared" si="16"/>
        <v>72000000</v>
      </c>
      <c r="F43" s="71"/>
      <c r="G43" s="71"/>
      <c r="H43" s="71">
        <v>72000000</v>
      </c>
    </row>
    <row r="44" spans="1:8" ht="29.25" customHeight="1" x14ac:dyDescent="0.3">
      <c r="A44" s="73" t="s">
        <v>38</v>
      </c>
      <c r="B44" s="74" t="s">
        <v>48</v>
      </c>
      <c r="C44" s="75"/>
      <c r="D44" s="75"/>
      <c r="E44" s="71">
        <f t="shared" si="16"/>
        <v>607000000</v>
      </c>
      <c r="F44" s="76"/>
      <c r="G44" s="76"/>
      <c r="H44" s="76">
        <v>607000000</v>
      </c>
    </row>
    <row r="45" spans="1:8" s="4" customFormat="1" x14ac:dyDescent="0.3">
      <c r="A45" s="111">
        <v>2</v>
      </c>
      <c r="B45" s="20" t="s">
        <v>23</v>
      </c>
      <c r="C45" s="111"/>
      <c r="D45" s="111"/>
      <c r="E45" s="28">
        <f>+E46+E49</f>
        <v>425861000000</v>
      </c>
      <c r="F45" s="28">
        <f>+F46+F49</f>
        <v>1131000000</v>
      </c>
      <c r="G45" s="28">
        <f>+G46+G49</f>
        <v>0</v>
      </c>
      <c r="H45" s="28">
        <f>+H46+H49</f>
        <v>424730000000</v>
      </c>
    </row>
    <row r="46" spans="1:8" x14ac:dyDescent="0.3">
      <c r="A46" s="49" t="s">
        <v>30</v>
      </c>
      <c r="B46" s="50" t="s">
        <v>24</v>
      </c>
      <c r="C46" s="49" t="s">
        <v>25</v>
      </c>
      <c r="D46" s="49">
        <v>13</v>
      </c>
      <c r="E46" s="77">
        <f t="shared" ref="E46:G46" si="17">+SUM(E47:E48)</f>
        <v>799000000</v>
      </c>
      <c r="F46" s="77">
        <f t="shared" si="17"/>
        <v>24000000</v>
      </c>
      <c r="G46" s="77">
        <f t="shared" si="17"/>
        <v>0</v>
      </c>
      <c r="H46" s="77">
        <f>+SUM(H47:H48)</f>
        <v>775000000</v>
      </c>
    </row>
    <row r="47" spans="1:8" x14ac:dyDescent="0.3">
      <c r="A47" s="53" t="s">
        <v>18</v>
      </c>
      <c r="B47" s="54" t="s">
        <v>39</v>
      </c>
      <c r="C47" s="53"/>
      <c r="D47" s="53"/>
      <c r="E47" s="78">
        <f>+F47+G47+H47</f>
        <v>555000000</v>
      </c>
      <c r="F47" s="78"/>
      <c r="G47" s="78"/>
      <c r="H47" s="78">
        <f>775000000-H48</f>
        <v>555000000</v>
      </c>
    </row>
    <row r="48" spans="1:8" x14ac:dyDescent="0.3">
      <c r="A48" s="53" t="s">
        <v>18</v>
      </c>
      <c r="B48" s="54" t="s">
        <v>49</v>
      </c>
      <c r="C48" s="53"/>
      <c r="D48" s="53"/>
      <c r="E48" s="78">
        <f t="shared" ref="E48:E56" si="18">+F48+G48+H48</f>
        <v>244000000</v>
      </c>
      <c r="F48" s="78">
        <v>24000000</v>
      </c>
      <c r="G48" s="78"/>
      <c r="H48" s="78">
        <v>220000000</v>
      </c>
    </row>
    <row r="49" spans="1:8" ht="23.25" customHeight="1" x14ac:dyDescent="0.3">
      <c r="A49" s="53" t="s">
        <v>31</v>
      </c>
      <c r="B49" s="54" t="s">
        <v>26</v>
      </c>
      <c r="C49" s="53"/>
      <c r="D49" s="53"/>
      <c r="E49" s="78">
        <f>E50+E51+E57+E56</f>
        <v>425062000000</v>
      </c>
      <c r="F49" s="78">
        <f t="shared" ref="F49:H49" si="19">F50+F51+F57+F56</f>
        <v>1107000000</v>
      </c>
      <c r="G49" s="78">
        <f t="shared" si="19"/>
        <v>0</v>
      </c>
      <c r="H49" s="78">
        <f t="shared" si="19"/>
        <v>423955000000</v>
      </c>
    </row>
    <row r="50" spans="1:8" ht="23.25" customHeight="1" x14ac:dyDescent="0.3">
      <c r="A50" s="53" t="s">
        <v>18</v>
      </c>
      <c r="B50" s="54" t="s">
        <v>50</v>
      </c>
      <c r="C50" s="53" t="s">
        <v>25</v>
      </c>
      <c r="D50" s="53">
        <v>18</v>
      </c>
      <c r="E50" s="78">
        <f t="shared" si="18"/>
        <v>38000000</v>
      </c>
      <c r="F50" s="78"/>
      <c r="G50" s="78"/>
      <c r="H50" s="78">
        <v>38000000</v>
      </c>
    </row>
    <row r="51" spans="1:8" ht="23.25" customHeight="1" x14ac:dyDescent="0.3">
      <c r="A51" s="53" t="s">
        <v>18</v>
      </c>
      <c r="B51" s="54" t="s">
        <v>40</v>
      </c>
      <c r="C51" s="53" t="s">
        <v>25</v>
      </c>
      <c r="D51" s="53">
        <v>12</v>
      </c>
      <c r="E51" s="78">
        <f t="shared" si="18"/>
        <v>409132000000</v>
      </c>
      <c r="F51" s="78">
        <f>+F52+F53+F54+F55</f>
        <v>8000000</v>
      </c>
      <c r="G51" s="78"/>
      <c r="H51" s="78">
        <f>+H52+H53+H54+H55</f>
        <v>409124000000</v>
      </c>
    </row>
    <row r="52" spans="1:8" ht="23.25" customHeight="1" x14ac:dyDescent="0.3">
      <c r="A52" s="57" t="s">
        <v>22</v>
      </c>
      <c r="B52" s="72" t="s">
        <v>41</v>
      </c>
      <c r="C52" s="53"/>
      <c r="D52" s="53"/>
      <c r="E52" s="78">
        <f t="shared" si="18"/>
        <v>134912000000</v>
      </c>
      <c r="F52" s="78"/>
      <c r="G52" s="78"/>
      <c r="H52" s="78">
        <v>134912000000</v>
      </c>
    </row>
    <row r="53" spans="1:8" ht="32.25" x14ac:dyDescent="0.3">
      <c r="A53" s="57" t="s">
        <v>22</v>
      </c>
      <c r="B53" s="72" t="s">
        <v>42</v>
      </c>
      <c r="C53" s="53"/>
      <c r="D53" s="53"/>
      <c r="E53" s="78">
        <f t="shared" si="18"/>
        <v>262033000000</v>
      </c>
      <c r="F53" s="78"/>
      <c r="G53" s="78"/>
      <c r="H53" s="78">
        <v>262033000000</v>
      </c>
    </row>
    <row r="54" spans="1:8" s="29" customFormat="1" ht="37.5" customHeight="1" x14ac:dyDescent="0.3">
      <c r="A54" s="79" t="s">
        <v>34</v>
      </c>
      <c r="B54" s="80" t="s">
        <v>53</v>
      </c>
      <c r="C54" s="81"/>
      <c r="D54" s="81"/>
      <c r="E54" s="78">
        <f t="shared" si="18"/>
        <v>12107000000</v>
      </c>
      <c r="F54" s="82"/>
      <c r="G54" s="82"/>
      <c r="H54" s="82">
        <v>12107000000</v>
      </c>
    </row>
    <row r="55" spans="1:8" s="29" customFormat="1" ht="47.25" x14ac:dyDescent="0.3">
      <c r="A55" s="79" t="s">
        <v>22</v>
      </c>
      <c r="B55" s="80" t="s">
        <v>55</v>
      </c>
      <c r="C55" s="81"/>
      <c r="D55" s="81"/>
      <c r="E55" s="78">
        <f t="shared" si="18"/>
        <v>80000000</v>
      </c>
      <c r="F55" s="82">
        <v>8000000</v>
      </c>
      <c r="G55" s="82"/>
      <c r="H55" s="82">
        <v>72000000</v>
      </c>
    </row>
    <row r="56" spans="1:8" s="12" customFormat="1" ht="53.25" customHeight="1" x14ac:dyDescent="0.3">
      <c r="A56" s="107" t="s">
        <v>38</v>
      </c>
      <c r="B56" s="108" t="s">
        <v>77</v>
      </c>
      <c r="C56" s="109" t="s">
        <v>27</v>
      </c>
      <c r="D56" s="109">
        <v>12</v>
      </c>
      <c r="E56" s="110">
        <f t="shared" si="18"/>
        <v>1082000000</v>
      </c>
      <c r="F56" s="110"/>
      <c r="G56" s="110"/>
      <c r="H56" s="110">
        <v>1082000000</v>
      </c>
    </row>
    <row r="57" spans="1:8" ht="23.25" customHeight="1" x14ac:dyDescent="0.3">
      <c r="A57" s="53" t="s">
        <v>18</v>
      </c>
      <c r="B57" s="54" t="s">
        <v>40</v>
      </c>
      <c r="C57" s="53" t="s">
        <v>27</v>
      </c>
      <c r="D57" s="53">
        <v>12</v>
      </c>
      <c r="E57" s="78">
        <f t="shared" ref="E57:G57" si="20">+E62+E63+E64+E65+E58+E59+E60+E61+E70+E71+E72+E73+E74+E75</f>
        <v>14810000000</v>
      </c>
      <c r="F57" s="78">
        <f>+F62+F63+F64+F65+F58+F59+F60+F61+F70+F71+F72+F73+F74+F75</f>
        <v>1099000000</v>
      </c>
      <c r="G57" s="78">
        <f t="shared" si="20"/>
        <v>0</v>
      </c>
      <c r="H57" s="78">
        <f>+H62+H63+H64+H65+H58+H59+H60+H61+H70+H71+H72+H73+H74+H75</f>
        <v>13711000000</v>
      </c>
    </row>
    <row r="58" spans="1:8" s="29" customFormat="1" ht="37.5" customHeight="1" x14ac:dyDescent="0.3">
      <c r="A58" s="79" t="s">
        <v>34</v>
      </c>
      <c r="B58" s="83" t="s">
        <v>51</v>
      </c>
      <c r="C58" s="81"/>
      <c r="D58" s="81"/>
      <c r="E58" s="82">
        <f>+F58+G58+H58</f>
        <v>1700000000</v>
      </c>
      <c r="F58" s="82">
        <v>170000000</v>
      </c>
      <c r="G58" s="82"/>
      <c r="H58" s="82">
        <v>1530000000</v>
      </c>
    </row>
    <row r="59" spans="1:8" s="29" customFormat="1" ht="35.25" customHeight="1" x14ac:dyDescent="0.3">
      <c r="A59" s="79" t="s">
        <v>34</v>
      </c>
      <c r="B59" s="84" t="s">
        <v>52</v>
      </c>
      <c r="C59" s="81"/>
      <c r="D59" s="81"/>
      <c r="E59" s="82">
        <f t="shared" ref="E59:E75" si="21">+F59+G59+H59</f>
        <v>2300000000</v>
      </c>
      <c r="F59" s="82">
        <v>230000000</v>
      </c>
      <c r="G59" s="82"/>
      <c r="H59" s="82">
        <v>2070000000</v>
      </c>
    </row>
    <row r="60" spans="1:8" s="29" customFormat="1" ht="37.5" customHeight="1" x14ac:dyDescent="0.3">
      <c r="A60" s="79" t="s">
        <v>22</v>
      </c>
      <c r="B60" s="84" t="s">
        <v>54</v>
      </c>
      <c r="C60" s="81"/>
      <c r="D60" s="81"/>
      <c r="E60" s="82">
        <f t="shared" si="21"/>
        <v>113000000</v>
      </c>
      <c r="F60" s="82">
        <v>11000000</v>
      </c>
      <c r="G60" s="82"/>
      <c r="H60" s="82">
        <v>102000000</v>
      </c>
    </row>
    <row r="61" spans="1:8" s="12" customFormat="1" ht="70.5" customHeight="1" x14ac:dyDescent="0.3">
      <c r="A61" s="104" t="s">
        <v>22</v>
      </c>
      <c r="B61" s="43" t="s">
        <v>75</v>
      </c>
      <c r="C61" s="105"/>
      <c r="D61" s="105"/>
      <c r="E61" s="82">
        <f t="shared" si="21"/>
        <v>1400000000</v>
      </c>
      <c r="F61" s="106">
        <v>140000000</v>
      </c>
      <c r="G61" s="106"/>
      <c r="H61" s="106">
        <v>1260000000</v>
      </c>
    </row>
    <row r="62" spans="1:8" ht="48" x14ac:dyDescent="0.3">
      <c r="A62" s="53" t="s">
        <v>22</v>
      </c>
      <c r="B62" s="83" t="s">
        <v>56</v>
      </c>
      <c r="C62" s="53"/>
      <c r="D62" s="53"/>
      <c r="E62" s="82">
        <f t="shared" si="21"/>
        <v>200000000</v>
      </c>
      <c r="F62" s="78">
        <v>20000000</v>
      </c>
      <c r="G62" s="78"/>
      <c r="H62" s="78">
        <v>180000000</v>
      </c>
    </row>
    <row r="63" spans="1:8" ht="48" x14ac:dyDescent="0.3">
      <c r="A63" s="53" t="s">
        <v>22</v>
      </c>
      <c r="B63" s="83" t="s">
        <v>57</v>
      </c>
      <c r="C63" s="53"/>
      <c r="D63" s="53"/>
      <c r="E63" s="82">
        <f t="shared" si="21"/>
        <v>200000000</v>
      </c>
      <c r="F63" s="78">
        <v>20000000</v>
      </c>
      <c r="G63" s="78"/>
      <c r="H63" s="78">
        <v>180000000</v>
      </c>
    </row>
    <row r="64" spans="1:8" ht="48" x14ac:dyDescent="0.3">
      <c r="A64" s="53" t="s">
        <v>22</v>
      </c>
      <c r="B64" s="83" t="s">
        <v>58</v>
      </c>
      <c r="C64" s="53"/>
      <c r="D64" s="53"/>
      <c r="E64" s="82">
        <f t="shared" si="21"/>
        <v>700000000</v>
      </c>
      <c r="F64" s="78">
        <v>70000000</v>
      </c>
      <c r="G64" s="78"/>
      <c r="H64" s="78">
        <v>630000000</v>
      </c>
    </row>
    <row r="65" spans="1:8" s="30" customFormat="1" ht="31.5" x14ac:dyDescent="0.25">
      <c r="A65" s="85" t="s">
        <v>22</v>
      </c>
      <c r="B65" s="80" t="s">
        <v>59</v>
      </c>
      <c r="C65" s="86"/>
      <c r="D65" s="86"/>
      <c r="E65" s="82">
        <f t="shared" si="21"/>
        <v>3817000000</v>
      </c>
      <c r="F65" s="87"/>
      <c r="G65" s="87"/>
      <c r="H65" s="87">
        <f>+H66+H67+H68+H69</f>
        <v>3817000000</v>
      </c>
    </row>
    <row r="66" spans="1:8" s="29" customFormat="1" ht="48" x14ac:dyDescent="0.3">
      <c r="A66" s="81"/>
      <c r="B66" s="88" t="s">
        <v>60</v>
      </c>
      <c r="C66" s="81"/>
      <c r="D66" s="81"/>
      <c r="E66" s="82">
        <f t="shared" si="21"/>
        <v>750000000</v>
      </c>
      <c r="F66" s="89"/>
      <c r="G66" s="89"/>
      <c r="H66" s="89">
        <v>750000000</v>
      </c>
    </row>
    <row r="67" spans="1:8" s="30" customFormat="1" ht="63" x14ac:dyDescent="0.25">
      <c r="A67" s="85"/>
      <c r="B67" s="90" t="s">
        <v>61</v>
      </c>
      <c r="C67" s="86"/>
      <c r="D67" s="86"/>
      <c r="E67" s="82">
        <f t="shared" si="21"/>
        <v>1456000000</v>
      </c>
      <c r="F67" s="91"/>
      <c r="G67" s="91"/>
      <c r="H67" s="91">
        <v>1456000000</v>
      </c>
    </row>
    <row r="68" spans="1:8" s="30" customFormat="1" ht="63" x14ac:dyDescent="0.25">
      <c r="A68" s="85"/>
      <c r="B68" s="90" t="s">
        <v>62</v>
      </c>
      <c r="C68" s="86"/>
      <c r="D68" s="86"/>
      <c r="E68" s="82">
        <f t="shared" si="21"/>
        <v>350000000</v>
      </c>
      <c r="F68" s="91"/>
      <c r="G68" s="91"/>
      <c r="H68" s="91">
        <v>350000000</v>
      </c>
    </row>
    <row r="69" spans="1:8" s="30" customFormat="1" ht="63" x14ac:dyDescent="0.25">
      <c r="A69" s="85"/>
      <c r="B69" s="90" t="s">
        <v>63</v>
      </c>
      <c r="C69" s="86"/>
      <c r="D69" s="86"/>
      <c r="E69" s="82">
        <f t="shared" si="21"/>
        <v>1261000000</v>
      </c>
      <c r="F69" s="91"/>
      <c r="G69" s="91"/>
      <c r="H69" s="91">
        <v>1261000000</v>
      </c>
    </row>
    <row r="70" spans="1:8" s="30" customFormat="1" x14ac:dyDescent="0.25">
      <c r="A70" s="92" t="s">
        <v>22</v>
      </c>
      <c r="B70" s="93" t="s">
        <v>64</v>
      </c>
      <c r="C70" s="86"/>
      <c r="D70" s="86"/>
      <c r="E70" s="82">
        <f t="shared" si="21"/>
        <v>180000000</v>
      </c>
      <c r="F70" s="87">
        <v>18000000</v>
      </c>
      <c r="G70" s="87"/>
      <c r="H70" s="87">
        <v>162000000</v>
      </c>
    </row>
    <row r="71" spans="1:8" s="30" customFormat="1" x14ac:dyDescent="0.25">
      <c r="A71" s="92" t="s">
        <v>22</v>
      </c>
      <c r="B71" s="93" t="s">
        <v>65</v>
      </c>
      <c r="C71" s="86"/>
      <c r="D71" s="86"/>
      <c r="E71" s="82">
        <f t="shared" si="21"/>
        <v>150000000</v>
      </c>
      <c r="F71" s="87">
        <v>15000000</v>
      </c>
      <c r="G71" s="87"/>
      <c r="H71" s="87">
        <v>135000000</v>
      </c>
    </row>
    <row r="72" spans="1:8" s="30" customFormat="1" x14ac:dyDescent="0.25">
      <c r="A72" s="92" t="s">
        <v>22</v>
      </c>
      <c r="B72" s="93" t="s">
        <v>66</v>
      </c>
      <c r="C72" s="86"/>
      <c r="D72" s="86"/>
      <c r="E72" s="82">
        <f t="shared" si="21"/>
        <v>200000000</v>
      </c>
      <c r="F72" s="87">
        <v>20000000</v>
      </c>
      <c r="G72" s="87"/>
      <c r="H72" s="87">
        <v>180000000</v>
      </c>
    </row>
    <row r="73" spans="1:8" s="30" customFormat="1" ht="78.75" x14ac:dyDescent="0.25">
      <c r="A73" s="92" t="s">
        <v>22</v>
      </c>
      <c r="B73" s="93" t="s">
        <v>67</v>
      </c>
      <c r="C73" s="86"/>
      <c r="D73" s="86"/>
      <c r="E73" s="82">
        <f t="shared" si="21"/>
        <v>700000000</v>
      </c>
      <c r="F73" s="87">
        <v>70000000</v>
      </c>
      <c r="G73" s="87"/>
      <c r="H73" s="87">
        <v>630000000</v>
      </c>
    </row>
    <row r="74" spans="1:8" s="30" customFormat="1" ht="63" x14ac:dyDescent="0.25">
      <c r="A74" s="92" t="s">
        <v>22</v>
      </c>
      <c r="B74" s="93" t="s">
        <v>68</v>
      </c>
      <c r="C74" s="86"/>
      <c r="D74" s="86"/>
      <c r="E74" s="82">
        <f t="shared" si="21"/>
        <v>150000000</v>
      </c>
      <c r="F74" s="87">
        <v>15000000</v>
      </c>
      <c r="G74" s="87"/>
      <c r="H74" s="87">
        <v>135000000</v>
      </c>
    </row>
    <row r="75" spans="1:8" s="30" customFormat="1" ht="31.5" x14ac:dyDescent="0.25">
      <c r="A75" s="94" t="s">
        <v>22</v>
      </c>
      <c r="B75" s="95" t="s">
        <v>69</v>
      </c>
      <c r="C75" s="96"/>
      <c r="D75" s="96"/>
      <c r="E75" s="82">
        <f t="shared" si="21"/>
        <v>3000000000</v>
      </c>
      <c r="F75" s="97">
        <v>300000000</v>
      </c>
      <c r="G75" s="97"/>
      <c r="H75" s="97">
        <v>2700000000</v>
      </c>
    </row>
    <row r="76" spans="1:8" s="34" customFormat="1" ht="30.75" customHeight="1" x14ac:dyDescent="0.25">
      <c r="A76" s="31">
        <v>3</v>
      </c>
      <c r="B76" s="32" t="s">
        <v>70</v>
      </c>
      <c r="C76" s="35" t="s">
        <v>74</v>
      </c>
      <c r="D76" s="35">
        <v>12</v>
      </c>
      <c r="E76" s="33">
        <f>+E77+E78</f>
        <v>5993000000</v>
      </c>
      <c r="F76" s="33">
        <f t="shared" ref="F76:G76" si="22">+F77+F78</f>
        <v>599000000</v>
      </c>
      <c r="G76" s="33">
        <f t="shared" si="22"/>
        <v>0</v>
      </c>
      <c r="H76" s="33">
        <f>+H77+H78</f>
        <v>5394000000</v>
      </c>
    </row>
    <row r="77" spans="1:8" s="30" customFormat="1" ht="36" customHeight="1" x14ac:dyDescent="0.25">
      <c r="A77" s="98" t="s">
        <v>38</v>
      </c>
      <c r="B77" s="99" t="s">
        <v>71</v>
      </c>
      <c r="C77" s="100"/>
      <c r="D77" s="100"/>
      <c r="E77" s="101">
        <f>+F77+G77+H77</f>
        <v>3000000000</v>
      </c>
      <c r="F77" s="101">
        <v>300000000</v>
      </c>
      <c r="G77" s="101"/>
      <c r="H77" s="101">
        <v>2700000000</v>
      </c>
    </row>
    <row r="78" spans="1:8" s="30" customFormat="1" ht="31.5" x14ac:dyDescent="0.25">
      <c r="A78" s="102" t="s">
        <v>38</v>
      </c>
      <c r="B78" s="103" t="s">
        <v>72</v>
      </c>
      <c r="C78" s="96"/>
      <c r="D78" s="96"/>
      <c r="E78" s="97">
        <f>+F78+G78+H78</f>
        <v>2993000000</v>
      </c>
      <c r="F78" s="97">
        <v>299000000</v>
      </c>
      <c r="G78" s="97"/>
      <c r="H78" s="97">
        <v>2694000000</v>
      </c>
    </row>
  </sheetData>
  <mergeCells count="13">
    <mergeCell ref="A7:A8"/>
    <mergeCell ref="B7:B8"/>
    <mergeCell ref="C7:C8"/>
    <mergeCell ref="D7:D8"/>
    <mergeCell ref="H7:H8"/>
    <mergeCell ref="E7:E8"/>
    <mergeCell ref="F7:F8"/>
    <mergeCell ref="G7:G8"/>
    <mergeCell ref="A1:H1"/>
    <mergeCell ref="A2:H2"/>
    <mergeCell ref="A3:H3"/>
    <mergeCell ref="A4:H4"/>
    <mergeCell ref="A5:H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phương</dc:creator>
  <cp:lastModifiedBy>nguyễn phương</cp:lastModifiedBy>
  <dcterms:created xsi:type="dcterms:W3CDTF">2025-07-31T02:53:57Z</dcterms:created>
  <dcterms:modified xsi:type="dcterms:W3CDTF">2026-01-09T07:54:04Z</dcterms:modified>
</cp:coreProperties>
</file>