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D:\18. Hang ngay\"/>
    </mc:Choice>
  </mc:AlternateContent>
  <xr:revisionPtr revIDLastSave="0" documentId="13_ncr:1_{4B1F59E8-ABB2-4542-86CB-39501168FF3F}" xr6:coauthVersionLast="47" xr6:coauthVersionMax="47" xr10:uidLastSave="{00000000-0000-0000-0000-000000000000}"/>
  <bookViews>
    <workbookView xWindow="-120" yWindow="-120" windowWidth="20730" windowHeight="11160" xr2:uid="{1BBFA4CA-84A1-4FC7-942F-2B6953D4C38C}"/>
  </bookViews>
  <sheets>
    <sheet name="Sheet2" sheetId="2" r:id="rId1"/>
  </sheets>
  <definedNames>
    <definedName name="_xlnm.Print_Area" localSheetId="0">Sheet2!$A$1:$H$76</definedName>
    <definedName name="_xlnm.Print_Titles" localSheetId="0">Sheet2!$11:$11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2" l="1"/>
  <c r="F18" i="2"/>
  <c r="F19" i="2" s="1"/>
  <c r="F20" i="2" s="1"/>
  <c r="F21" i="2" s="1"/>
  <c r="F22" i="2" s="1"/>
  <c r="F23" i="2" s="1"/>
  <c r="F24" i="2" s="1"/>
  <c r="F25" i="2" s="1"/>
  <c r="F26" i="2" s="1"/>
  <c r="F27" i="2" s="1"/>
  <c r="F28" i="2" s="1"/>
  <c r="F16" i="2"/>
  <c r="G63" i="2"/>
  <c r="L61" i="2"/>
  <c r="L62" i="2" s="1"/>
  <c r="M62" i="2" s="1"/>
  <c r="G62" i="2" l="1"/>
  <c r="G61" i="2"/>
  <c r="L59" i="2"/>
  <c r="G55" i="2"/>
  <c r="D47" i="2"/>
  <c r="D49" i="2"/>
  <c r="D51" i="2"/>
  <c r="D45" i="2"/>
  <c r="C51" i="2"/>
  <c r="C49" i="2"/>
  <c r="C47" i="2"/>
  <c r="C45" i="2"/>
  <c r="G31" i="2"/>
</calcChain>
</file>

<file path=xl/sharedStrings.xml><?xml version="1.0" encoding="utf-8"?>
<sst xmlns="http://schemas.openxmlformats.org/spreadsheetml/2006/main" count="153" uniqueCount="107">
  <si>
    <t>m</t>
  </si>
  <si>
    <t>Khối lượng</t>
  </si>
  <si>
    <t>DANH MỤC KHỐI LƯỢNG, TÀI SẢN ĐỀ NGHỊ BÀN GIAO</t>
  </si>
  <si>
    <t>Hệ thống hạ tầng kỹ thuật thoát nước và xử lý nước thải</t>
  </si>
  <si>
    <t>Tên dự án/công trình: Khu số 5, số 9 thuộc khu đô thị phía Nam, thành phố Bắc Giang</t>
  </si>
  <si>
    <t>Địa điểm xây dựng: Phường Tân Tiến - Phường Bắc Giang, tỉnh Bắc Ninh</t>
  </si>
  <si>
    <t>Đơn vị quản lý/vận hành sau bàn giao nếu có:</t>
  </si>
  <si>
    <t>STT</t>
  </si>
  <si>
    <t>Tên tài sản/hạng mục công trình</t>
  </si>
  <si>
    <t>Thông số kỹ thuật chủ yếu</t>
  </si>
  <si>
    <t>Đơn vị tính</t>
  </si>
  <si>
    <t>Tình trạng hiện tại</t>
  </si>
  <si>
    <t>Giá trị tài sản theo tài liệu xác định giá trị tài sản</t>
  </si>
  <si>
    <t>Ghi chú</t>
  </si>
  <si>
    <t>A</t>
  </si>
  <si>
    <t>HỆ THỐNG THOÁT NƯỚC MƯA</t>
  </si>
  <si>
    <t>I</t>
  </si>
  <si>
    <t>Tuyến cống, mương, rãnh thoát nước mưa</t>
  </si>
  <si>
    <t>Cống tròn bê tông cốt thép</t>
  </si>
  <si>
    <t>Cống BTCT D=400; tải trọng A</t>
  </si>
  <si>
    <t>Cống BTCT D=400; tải trọng C</t>
  </si>
  <si>
    <t>Cống BTCT D=600; tải trọng A</t>
  </si>
  <si>
    <t>Cống BTCT D=600; tải trọng C</t>
  </si>
  <si>
    <t>Cống BTCT D=800; tải trọng A</t>
  </si>
  <si>
    <t>Cống BTCT D=800; tải trọng C</t>
  </si>
  <si>
    <t>Cống BTCT D=1000; tải trọng A</t>
  </si>
  <si>
    <t>Cống BTCT D=1000; tải trọng C</t>
  </si>
  <si>
    <t>Cống BTCT D=1250; tải trọng A</t>
  </si>
  <si>
    <t>Cống BTCT D=1250; tải trọng C</t>
  </si>
  <si>
    <t>Cống BTCT D=1500; tải trọng A</t>
  </si>
  <si>
    <t>Cống BTCT D=1500; tải trọng C</t>
  </si>
  <si>
    <t>Cống BTCT D=1800; tải trọng A</t>
  </si>
  <si>
    <t>Cống BTCT D=1800; tải trọng C</t>
  </si>
  <si>
    <t>II</t>
  </si>
  <si>
    <t>Hố ga, hố thu, cửa thu nước mưa</t>
  </si>
  <si>
    <t>Hố ga xây gạch</t>
  </si>
  <si>
    <t>cái</t>
  </si>
  <si>
    <t>DxRxC=1,44x1,44x1,5m; 1,44x1,44x1,6m..</t>
  </si>
  <si>
    <t>Hố ga bê tông cốt thép</t>
  </si>
  <si>
    <t>DxRxC=1,44x1,44x1,8m; 1,7x1,9x1,9m..</t>
  </si>
  <si>
    <t>Nắp hố ga</t>
  </si>
  <si>
    <t>Vật liệu: Composite; kích thước 850x850mm, tải trọng 12,5 tấn</t>
  </si>
  <si>
    <t>Vật liệu: Composite; kích thước 850x850mm, tải trọng 40 tấn</t>
  </si>
  <si>
    <t>Hố thu, máng thu nước</t>
  </si>
  <si>
    <t>Hố thu</t>
  </si>
  <si>
    <t>Kích thước: 0,8x0,64x1,35m
Vật liệu: Bê tông cốt thép</t>
  </si>
  <si>
    <t>Máng thu nước</t>
  </si>
  <si>
    <t>Song chắn rác</t>
  </si>
  <si>
    <t>Kích thước: 0,77x0,8x0,4m
Vật liệu: Bê tông cốt thép</t>
  </si>
  <si>
    <t>Vật liệu: Composite; kích thước 660x470x65mm, tải trọng 25 tấn</t>
  </si>
  <si>
    <t>B</t>
  </si>
  <si>
    <t>HỆ THỐNG THOÁT NƯỚC THẢI</t>
  </si>
  <si>
    <t>Ống HDPE D300, SN4</t>
  </si>
  <si>
    <t>Ống HDPE D300, SN8</t>
  </si>
  <si>
    <t>D300</t>
  </si>
  <si>
    <t>Ống HDPE D400, SN4</t>
  </si>
  <si>
    <t>Ống HDPE D400, SN8</t>
  </si>
  <si>
    <t>D400</t>
  </si>
  <si>
    <t>Ống HDPE D600, SN4</t>
  </si>
  <si>
    <t>Ống HDPE D600, SN8</t>
  </si>
  <si>
    <t>D600</t>
  </si>
  <si>
    <t>Ống HDPE D800, SN4</t>
  </si>
  <si>
    <t>Ống HDPE D800, SN8</t>
  </si>
  <si>
    <t>D800</t>
  </si>
  <si>
    <t>Tuyến cống, ống thu gom nước thải</t>
  </si>
  <si>
    <t>Ống HDPE/uPVC/bê tông cốt thép thu gom nước thải</t>
  </si>
  <si>
    <t>Hố ga, giếng thăm, điểm đấu nối nước thải</t>
  </si>
  <si>
    <t>Hố ga/giếng thăm nước thải</t>
  </si>
  <si>
    <t>DxRxC=1,44x1,44x1,0m; 1,4x1,4x1,0m….; Vật liệu: Xây gạch</t>
  </si>
  <si>
    <t>DxRxC=1,44x1,44x2,1m; 1,4x1,4x2,2m….; Vật liệu: Bê tông cốt thép</t>
  </si>
  <si>
    <t>Nắp hố ga nước thải</t>
  </si>
  <si>
    <t>Nắp hố ga Composite KT: 850x850mm, tải trọng 12,5 tấn</t>
  </si>
  <si>
    <t>Nắp hố ga Composite KT: 850x850mm, tải trọng 40tấn</t>
  </si>
  <si>
    <t>C</t>
  </si>
  <si>
    <t>TRẠM BƠM, CÔNG TRÌNH BƠM TIÊU/THU GOM NƯỚC THẢI</t>
  </si>
  <si>
    <t>Nhà trạm bơm</t>
  </si>
  <si>
    <t>Máy bơm</t>
  </si>
  <si>
    <t>nhà/trạm</t>
  </si>
  <si>
    <t>Diện tích: 7,5x5,5=41,25m2
Kết cấu: Bê tông cốt thép</t>
  </si>
  <si>
    <t>Công suất: 30Kw/380V/50Hz
Số lượng: 2
Hãng sản xuất: Nhật Bản</t>
  </si>
  <si>
    <t>bộ</t>
  </si>
  <si>
    <t>Tủ điều khiển, thiết bị điện</t>
  </si>
  <si>
    <t>Thông số kỹ thuật: 
 - Vỏ tủ sơn tĩnh điện lắp ráp ngoài trời sơn tĩnh điện KT: 1200x600x350 tôn dày 2mm (IP66, chống bụi, chống nước)
- 1 MCCB tổng 3P 200A 36kA hãng Schneider
- 2 MCCB nhánh 3P 150A 24kA hãng Schneider
- 2 contactor 150A hãng Schneider
- Các phụ kiện đấu nối, cầu chì, biến dòng, đèn báo...</t>
  </si>
  <si>
    <t>tủ</t>
  </si>
  <si>
    <t>Thời điểm lập danh mục: ngày 1 tháng 7 năm 2026</t>
  </si>
  <si>
    <t>Chủ đầu tư/đơn vị đề nghị bàn giao: Liên danh nhà đầu tư 379 - MECO</t>
  </si>
  <si>
    <t>Kèm theo văn bản đề nghị số: 43/CV -379-MECO Ngày 2/7/2026 của Liên danh nhà đầu tư 379 - MECO</t>
  </si>
  <si>
    <t>Tổng hợp chung:</t>
  </si>
  <si>
    <t>1. Tổng chiều dài tuyến cống thoát nước mưa đề nghị bàn giao: 11.575 m</t>
  </si>
  <si>
    <t>2. Tổng chiều dài tuyến cống/ống thoát nước thải đề nghị bàn giao: 9.125 m</t>
  </si>
  <si>
    <t>3. Tổng số hố ga/ hố thu / giếng thăm: 1.758 cái</t>
  </si>
  <si>
    <t>5. Tổng số trạm bơm: 1 trạm</t>
  </si>
  <si>
    <t>6. Tổng số trạm / nhà máy xử lý nước thải: 1 trạm / nhà máy</t>
  </si>
  <si>
    <t>7. Công suất xử lý nước thải thiết kế: 28.800m3/ngày đêm</t>
  </si>
  <si>
    <t>III</t>
  </si>
  <si>
    <t>Hồ điều hoà, cửa xả, điểm đấu</t>
  </si>
  <si>
    <t>Cửa xả thoát nước mưa</t>
  </si>
  <si>
    <t>4. Tổng số cửa xả / điểm đấu nối:  5 cái</t>
  </si>
  <si>
    <t>TỔNG CỘNG</t>
  </si>
  <si>
    <t>Cam kết của Chủ đầu tư:</t>
  </si>
  <si>
    <t xml:space="preserve">     Chủ đầu tư cam kết danh mục khối lượng, tài sản nêu trên phù hợp với hồ sơ hoàn công, hồ sơ nghiệm thu, hồ sơ chất lượng, hồ sơ tài sản và hiện trạng công trình ; chịu trách nhiệm trước pháp luật về tính chính xác, đầy đủ, trung thực của số liệu, thông tin, giá trị và tình trạng tài sản đề nghị bàn giao.</t>
  </si>
  <si>
    <t>Bắc Ninh, ngày 1 tháng 7 năm 2026</t>
  </si>
  <si>
    <t>ĐẠI DIỆN CHỦ ĐẦU TƯ</t>
  </si>
  <si>
    <t>ĐẠI DIỆN NHÀ THẦU</t>
  </si>
  <si>
    <t>ĐƠN VỊ TIẾP NHẬN/KIỂM TRA</t>
  </si>
  <si>
    <r>
      <t xml:space="preserve">8. Tổng giá trị tài sản theo tài liệu xác định giá trị tài sản: </t>
    </r>
    <r>
      <rPr>
        <b/>
        <sz val="14"/>
        <color theme="1"/>
        <rFont val="Times New Roman"/>
        <family val="1"/>
      </rPr>
      <t>39.222.000.000</t>
    </r>
    <r>
      <rPr>
        <sz val="14"/>
        <color theme="1"/>
        <rFont val="Times New Roman"/>
        <family val="1"/>
      </rPr>
      <t xml:space="preserve"> </t>
    </r>
    <r>
      <rPr>
        <b/>
        <sz val="14"/>
        <color theme="1"/>
        <rFont val="Times New Roman"/>
        <family val="1"/>
      </rPr>
      <t>đồng</t>
    </r>
  </si>
  <si>
    <t>Hoạt động bình thường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</si>
</sst>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6" formatCode="_(* #,##0.0_);_(* \(#,##0.0\);_(* &quot;-&quot;??_);_(@_)"/>
    <numFmt numFmtId="167" formatCode="_(* #,##0_);_(* \(#,##0\);_(* &quot;-&quot;??_);_(@_)"/>
  </numFmts>
  <fonts count="5" x14ac:knownFonts="1">
    <font>
      <sz val="11"/>
      <color theme="1"/>
      <name val="Aptos Narrow"/>
      <family val="2"/>
      <scheme val="minor"/>
    </font>
    <font>
      <sz val="11"/>
      <color theme="1"/>
      <name val="Aptos Narrow"/>
      <family val="2"/>
      <scheme val="minor"/>
    </font>
    <font>
      <b/>
      <sz val="14"/>
      <color theme="1"/>
      <name val="Times New Roman"/>
      <family val="1"/>
    </font>
    <font>
      <sz val="14"/>
      <color theme="1"/>
      <name val="Times New Roman"/>
      <family val="1"/>
    </font>
    <font>
      <b/>
      <i/>
      <sz val="14"/>
      <color theme="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5">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vertical="center"/>
    </xf>
    <xf numFmtId="0" fontId="3" fillId="0" borderId="1" xfId="0" applyFont="1" applyBorder="1" applyAlignment="1">
      <alignment vertical="center" wrapText="1"/>
    </xf>
    <xf numFmtId="167" fontId="3" fillId="0" borderId="1" xfId="1" applyNumberFormat="1"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166" fontId="3" fillId="0" borderId="1" xfId="1" applyNumberFormat="1" applyFont="1" applyBorder="1" applyAlignment="1">
      <alignment vertical="center"/>
    </xf>
    <xf numFmtId="167" fontId="3" fillId="0" borderId="1" xfId="0" applyNumberFormat="1" applyFont="1" applyBorder="1" applyAlignment="1">
      <alignment vertical="center"/>
    </xf>
    <xf numFmtId="167" fontId="2" fillId="0" borderId="1" xfId="1" applyNumberFormat="1" applyFont="1" applyBorder="1" applyAlignment="1">
      <alignment vertical="center"/>
    </xf>
    <xf numFmtId="0" fontId="2" fillId="0" borderId="0" xfId="0" applyFont="1" applyAlignment="1">
      <alignment vertical="center"/>
    </xf>
    <xf numFmtId="0" fontId="3" fillId="0" borderId="0" xfId="0" applyFont="1" applyAlignment="1">
      <alignment horizontal="left" vertical="center"/>
    </xf>
    <xf numFmtId="0" fontId="3" fillId="0" borderId="1"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left" vertical="center" wrapText="1"/>
    </xf>
    <xf numFmtId="0" fontId="4" fillId="0" borderId="0" xfId="0" applyFont="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2F3DC-D5F9-4D07-9C6F-8E2ED5F1F109}">
  <dimension ref="A1:M76"/>
  <sheetViews>
    <sheetView tabSelected="1" view="pageBreakPreview" zoomScale="60" zoomScaleNormal="100" workbookViewId="0">
      <selection activeCell="L79" sqref="L79"/>
    </sheetView>
  </sheetViews>
  <sheetFormatPr defaultRowHeight="18.75" x14ac:dyDescent="0.25"/>
  <cols>
    <col min="1" max="1" width="7.7109375" style="1" customWidth="1"/>
    <col min="2" max="2" width="33.28515625" style="1" customWidth="1"/>
    <col min="3" max="3" width="23.85546875" style="1" bestFit="1" customWidth="1"/>
    <col min="4" max="4" width="10.85546875" style="2" customWidth="1"/>
    <col min="5" max="5" width="10.5703125" style="1" customWidth="1"/>
    <col min="6" max="6" width="17" style="1" bestFit="1" customWidth="1"/>
    <col min="7" max="7" width="21.85546875" style="1" customWidth="1"/>
    <col min="8" max="16384" width="9.140625" style="1"/>
  </cols>
  <sheetData>
    <row r="1" spans="1:8" ht="24.75" customHeight="1" x14ac:dyDescent="0.25">
      <c r="A1" s="19" t="s">
        <v>2</v>
      </c>
      <c r="B1" s="19"/>
      <c r="C1" s="19"/>
      <c r="D1" s="19"/>
      <c r="E1" s="19"/>
      <c r="F1" s="19"/>
      <c r="G1" s="19"/>
      <c r="H1" s="19"/>
    </row>
    <row r="2" spans="1:8" x14ac:dyDescent="0.25">
      <c r="A2" s="19" t="s">
        <v>3</v>
      </c>
      <c r="B2" s="19"/>
      <c r="C2" s="19"/>
      <c r="D2" s="19"/>
      <c r="E2" s="19"/>
      <c r="F2" s="19"/>
      <c r="G2" s="19"/>
      <c r="H2" s="19"/>
    </row>
    <row r="4" spans="1:8" ht="32.25" customHeight="1" x14ac:dyDescent="0.25">
      <c r="A4" s="1" t="s">
        <v>86</v>
      </c>
    </row>
    <row r="5" spans="1:8" ht="32.25" customHeight="1" x14ac:dyDescent="0.25">
      <c r="A5" s="1" t="s">
        <v>4</v>
      </c>
    </row>
    <row r="6" spans="1:8" ht="32.25" customHeight="1" x14ac:dyDescent="0.25">
      <c r="A6" s="1" t="s">
        <v>5</v>
      </c>
    </row>
    <row r="7" spans="1:8" ht="32.25" customHeight="1" x14ac:dyDescent="0.25">
      <c r="A7" s="1" t="s">
        <v>85</v>
      </c>
    </row>
    <row r="8" spans="1:8" ht="32.25" customHeight="1" x14ac:dyDescent="0.25">
      <c r="A8" s="1" t="s">
        <v>6</v>
      </c>
    </row>
    <row r="9" spans="1:8" ht="32.25" customHeight="1" x14ac:dyDescent="0.25">
      <c r="A9" s="1" t="s">
        <v>84</v>
      </c>
    </row>
    <row r="11" spans="1:8" ht="77.25" customHeight="1" x14ac:dyDescent="0.25">
      <c r="A11" s="3" t="s">
        <v>7</v>
      </c>
      <c r="B11" s="3" t="s">
        <v>8</v>
      </c>
      <c r="C11" s="3" t="s">
        <v>9</v>
      </c>
      <c r="D11" s="3" t="s">
        <v>10</v>
      </c>
      <c r="E11" s="3" t="s">
        <v>1</v>
      </c>
      <c r="F11" s="3" t="s">
        <v>11</v>
      </c>
      <c r="G11" s="3" t="s">
        <v>12</v>
      </c>
      <c r="H11" s="3" t="s">
        <v>13</v>
      </c>
    </row>
    <row r="12" spans="1:8" ht="30.75" customHeight="1" x14ac:dyDescent="0.25">
      <c r="A12" s="4" t="s">
        <v>14</v>
      </c>
      <c r="B12" s="5" t="s">
        <v>15</v>
      </c>
      <c r="C12" s="6"/>
      <c r="D12" s="6"/>
      <c r="E12" s="6"/>
      <c r="F12" s="6"/>
      <c r="G12" s="6"/>
      <c r="H12" s="6"/>
    </row>
    <row r="13" spans="1:8" ht="37.5" x14ac:dyDescent="0.25">
      <c r="A13" s="6" t="s">
        <v>16</v>
      </c>
      <c r="B13" s="7" t="s">
        <v>17</v>
      </c>
      <c r="C13" s="8"/>
      <c r="D13" s="6"/>
      <c r="E13" s="8"/>
      <c r="F13" s="8"/>
      <c r="G13" s="8"/>
      <c r="H13" s="8"/>
    </row>
    <row r="14" spans="1:8" ht="39.75" customHeight="1" x14ac:dyDescent="0.25">
      <c r="A14" s="6">
        <v>1</v>
      </c>
      <c r="B14" s="8" t="s">
        <v>18</v>
      </c>
      <c r="C14" s="8"/>
      <c r="D14" s="6"/>
      <c r="E14" s="8"/>
      <c r="F14" s="8"/>
      <c r="G14" s="8"/>
      <c r="H14" s="8"/>
    </row>
    <row r="15" spans="1:8" ht="43.5" customHeight="1" x14ac:dyDescent="0.25">
      <c r="A15" s="6"/>
      <c r="B15" s="8"/>
      <c r="C15" s="9" t="s">
        <v>19</v>
      </c>
      <c r="D15" s="6" t="s">
        <v>0</v>
      </c>
      <c r="E15" s="6">
        <v>47</v>
      </c>
      <c r="F15" s="18" t="s">
        <v>106</v>
      </c>
      <c r="G15" s="10">
        <v>20008040.701902606</v>
      </c>
      <c r="H15" s="8"/>
    </row>
    <row r="16" spans="1:8" ht="43.5" customHeight="1" x14ac:dyDescent="0.25">
      <c r="A16" s="6"/>
      <c r="B16" s="8"/>
      <c r="C16" s="9" t="s">
        <v>20</v>
      </c>
      <c r="D16" s="6" t="s">
        <v>0</v>
      </c>
      <c r="E16" s="6">
        <v>2227</v>
      </c>
      <c r="F16" s="18" t="str">
        <f>+F15</f>
        <v>Hoạt động bình thường</v>
      </c>
      <c r="G16" s="10">
        <v>997730147.68695629</v>
      </c>
      <c r="H16" s="8"/>
    </row>
    <row r="17" spans="1:8" ht="43.5" customHeight="1" x14ac:dyDescent="0.25">
      <c r="A17" s="6"/>
      <c r="B17" s="8"/>
      <c r="C17" s="9" t="s">
        <v>21</v>
      </c>
      <c r="D17" s="6" t="s">
        <v>0</v>
      </c>
      <c r="E17" s="6">
        <v>4317</v>
      </c>
      <c r="F17" s="18" t="str">
        <f t="shared" ref="F17:F28" si="0">+F16</f>
        <v>Hoạt động bình thường</v>
      </c>
      <c r="G17" s="10">
        <v>2905422959.0875587</v>
      </c>
      <c r="H17" s="8"/>
    </row>
    <row r="18" spans="1:8" ht="43.5" customHeight="1" x14ac:dyDescent="0.25">
      <c r="A18" s="6"/>
      <c r="B18" s="8"/>
      <c r="C18" s="9" t="s">
        <v>22</v>
      </c>
      <c r="D18" s="6" t="s">
        <v>0</v>
      </c>
      <c r="E18" s="6">
        <v>431</v>
      </c>
      <c r="F18" s="18" t="str">
        <f t="shared" si="0"/>
        <v>Hoạt động bình thường</v>
      </c>
      <c r="G18" s="10">
        <v>303685721.12539876</v>
      </c>
      <c r="H18" s="8"/>
    </row>
    <row r="19" spans="1:8" ht="43.5" customHeight="1" x14ac:dyDescent="0.25">
      <c r="A19" s="6"/>
      <c r="B19" s="8"/>
      <c r="C19" s="9" t="s">
        <v>23</v>
      </c>
      <c r="D19" s="6" t="s">
        <v>0</v>
      </c>
      <c r="E19" s="6">
        <v>1480</v>
      </c>
      <c r="F19" s="18" t="str">
        <f t="shared" si="0"/>
        <v>Hoạt động bình thường</v>
      </c>
      <c r="G19" s="10">
        <v>1840508254.7524509</v>
      </c>
      <c r="H19" s="8"/>
    </row>
    <row r="20" spans="1:8" ht="43.5" customHeight="1" x14ac:dyDescent="0.25">
      <c r="A20" s="6"/>
      <c r="B20" s="8"/>
      <c r="C20" s="9" t="s">
        <v>24</v>
      </c>
      <c r="D20" s="6" t="s">
        <v>0</v>
      </c>
      <c r="E20" s="6">
        <v>281</v>
      </c>
      <c r="F20" s="18" t="str">
        <f t="shared" si="0"/>
        <v>Hoạt động bình thường</v>
      </c>
      <c r="G20" s="10">
        <v>366601653.14623249</v>
      </c>
      <c r="H20" s="8"/>
    </row>
    <row r="21" spans="1:8" ht="43.5" customHeight="1" x14ac:dyDescent="0.25">
      <c r="A21" s="6"/>
      <c r="B21" s="8"/>
      <c r="C21" s="9" t="s">
        <v>25</v>
      </c>
      <c r="D21" s="6" t="s">
        <v>0</v>
      </c>
      <c r="E21" s="6">
        <v>1379</v>
      </c>
      <c r="F21" s="18" t="str">
        <f t="shared" si="0"/>
        <v>Hoạt động bình thường</v>
      </c>
      <c r="G21" s="10">
        <v>2164729826.7014151</v>
      </c>
      <c r="H21" s="8"/>
    </row>
    <row r="22" spans="1:8" ht="43.5" customHeight="1" x14ac:dyDescent="0.25">
      <c r="A22" s="6"/>
      <c r="B22" s="8"/>
      <c r="C22" s="9" t="s">
        <v>26</v>
      </c>
      <c r="D22" s="6" t="s">
        <v>0</v>
      </c>
      <c r="E22" s="6">
        <v>213</v>
      </c>
      <c r="F22" s="18" t="str">
        <f t="shared" si="0"/>
        <v>Hoạt động bình thường</v>
      </c>
      <c r="G22" s="10">
        <v>371971691.66958892</v>
      </c>
      <c r="H22" s="8"/>
    </row>
    <row r="23" spans="1:8" ht="43.5" customHeight="1" x14ac:dyDescent="0.25">
      <c r="A23" s="6"/>
      <c r="B23" s="8"/>
      <c r="C23" s="9" t="s">
        <v>27</v>
      </c>
      <c r="D23" s="6" t="s">
        <v>0</v>
      </c>
      <c r="E23" s="6">
        <v>595</v>
      </c>
      <c r="F23" s="18" t="str">
        <f t="shared" si="0"/>
        <v>Hoạt động bình thường</v>
      </c>
      <c r="G23" s="10">
        <v>1410990596.447962</v>
      </c>
      <c r="H23" s="8"/>
    </row>
    <row r="24" spans="1:8" ht="43.5" customHeight="1" x14ac:dyDescent="0.25">
      <c r="A24" s="6"/>
      <c r="B24" s="8"/>
      <c r="C24" s="9" t="s">
        <v>28</v>
      </c>
      <c r="D24" s="6" t="s">
        <v>0</v>
      </c>
      <c r="E24" s="6">
        <v>150</v>
      </c>
      <c r="F24" s="18" t="str">
        <f t="shared" si="0"/>
        <v>Hoạt động bình thường</v>
      </c>
      <c r="G24" s="10">
        <v>398675704.27493727</v>
      </c>
      <c r="H24" s="8"/>
    </row>
    <row r="25" spans="1:8" ht="43.5" customHeight="1" x14ac:dyDescent="0.25">
      <c r="A25" s="6"/>
      <c r="B25" s="8"/>
      <c r="C25" s="9" t="s">
        <v>29</v>
      </c>
      <c r="D25" s="6" t="s">
        <v>0</v>
      </c>
      <c r="E25" s="6">
        <v>365</v>
      </c>
      <c r="F25" s="18" t="str">
        <f t="shared" si="0"/>
        <v>Hoạt động bình thường</v>
      </c>
      <c r="G25" s="10">
        <v>1262430977.483037</v>
      </c>
      <c r="H25" s="8"/>
    </row>
    <row r="26" spans="1:8" ht="43.5" customHeight="1" x14ac:dyDescent="0.25">
      <c r="A26" s="6"/>
      <c r="B26" s="8"/>
      <c r="C26" s="9" t="s">
        <v>30</v>
      </c>
      <c r="D26" s="6" t="s">
        <v>0</v>
      </c>
      <c r="E26" s="6">
        <v>57</v>
      </c>
      <c r="F26" s="18" t="str">
        <f t="shared" si="0"/>
        <v>Hoạt động bình thường</v>
      </c>
      <c r="G26" s="10">
        <v>204463197.24993667</v>
      </c>
      <c r="H26" s="8"/>
    </row>
    <row r="27" spans="1:8" ht="43.5" customHeight="1" x14ac:dyDescent="0.25">
      <c r="A27" s="6"/>
      <c r="B27" s="8"/>
      <c r="C27" s="9" t="s">
        <v>31</v>
      </c>
      <c r="D27" s="6" t="s">
        <v>0</v>
      </c>
      <c r="E27" s="6">
        <v>29</v>
      </c>
      <c r="F27" s="18" t="str">
        <f t="shared" si="0"/>
        <v>Hoạt động bình thường</v>
      </c>
      <c r="G27" s="10">
        <v>151473619.15539956</v>
      </c>
      <c r="H27" s="8"/>
    </row>
    <row r="28" spans="1:8" ht="43.5" customHeight="1" x14ac:dyDescent="0.25">
      <c r="A28" s="6"/>
      <c r="B28" s="8"/>
      <c r="C28" s="9" t="s">
        <v>32</v>
      </c>
      <c r="D28" s="6" t="s">
        <v>0</v>
      </c>
      <c r="E28" s="6">
        <v>4</v>
      </c>
      <c r="F28" s="18" t="str">
        <f t="shared" si="0"/>
        <v>Hoạt động bình thường</v>
      </c>
      <c r="G28" s="10">
        <v>22276278.056698103</v>
      </c>
      <c r="H28" s="8"/>
    </row>
    <row r="29" spans="1:8" ht="40.5" customHeight="1" x14ac:dyDescent="0.25">
      <c r="A29" s="4" t="s">
        <v>33</v>
      </c>
      <c r="B29" s="23" t="s">
        <v>34</v>
      </c>
      <c r="C29" s="24"/>
      <c r="D29" s="6"/>
      <c r="E29" s="8"/>
      <c r="F29" s="8"/>
      <c r="G29" s="8"/>
      <c r="H29" s="8"/>
    </row>
    <row r="30" spans="1:8" ht="56.25" x14ac:dyDescent="0.25">
      <c r="A30" s="6">
        <v>5</v>
      </c>
      <c r="B30" s="8" t="s">
        <v>35</v>
      </c>
      <c r="C30" s="9" t="s">
        <v>37</v>
      </c>
      <c r="D30" s="6" t="s">
        <v>36</v>
      </c>
      <c r="E30" s="6">
        <v>109</v>
      </c>
      <c r="F30" s="18" t="s">
        <v>106</v>
      </c>
      <c r="G30" s="10">
        <v>803509605</v>
      </c>
      <c r="H30" s="8"/>
    </row>
    <row r="31" spans="1:8" ht="56.25" x14ac:dyDescent="0.25">
      <c r="A31" s="6">
        <v>6</v>
      </c>
      <c r="B31" s="8" t="s">
        <v>38</v>
      </c>
      <c r="C31" s="9" t="s">
        <v>39</v>
      </c>
      <c r="D31" s="6" t="s">
        <v>36</v>
      </c>
      <c r="E31" s="6">
        <v>372</v>
      </c>
      <c r="F31" s="18" t="s">
        <v>106</v>
      </c>
      <c r="G31" s="10">
        <f>7390615643-G36</f>
        <v>6456083033</v>
      </c>
      <c r="H31" s="8"/>
    </row>
    <row r="32" spans="1:8" ht="28.5" customHeight="1" x14ac:dyDescent="0.25">
      <c r="A32" s="6">
        <v>7</v>
      </c>
      <c r="B32" s="8" t="s">
        <v>40</v>
      </c>
      <c r="C32" s="8"/>
      <c r="D32" s="6"/>
      <c r="E32" s="8"/>
      <c r="F32" s="8"/>
      <c r="G32" s="8"/>
      <c r="H32" s="8"/>
    </row>
    <row r="33" spans="1:8" ht="75" x14ac:dyDescent="0.25">
      <c r="A33" s="6"/>
      <c r="B33" s="8"/>
      <c r="C33" s="9" t="s">
        <v>41</v>
      </c>
      <c r="D33" s="6" t="s">
        <v>36</v>
      </c>
      <c r="E33" s="8">
        <v>470</v>
      </c>
      <c r="F33" s="18" t="s">
        <v>106</v>
      </c>
      <c r="G33" s="10">
        <v>1535916434.6103601</v>
      </c>
      <c r="H33" s="8"/>
    </row>
    <row r="34" spans="1:8" ht="75" x14ac:dyDescent="0.25">
      <c r="A34" s="6"/>
      <c r="B34" s="8"/>
      <c r="C34" s="9" t="s">
        <v>42</v>
      </c>
      <c r="D34" s="6" t="s">
        <v>36</v>
      </c>
      <c r="E34" s="8">
        <v>11</v>
      </c>
      <c r="F34" s="18" t="s">
        <v>106</v>
      </c>
      <c r="G34" s="10">
        <v>40977276.721497789</v>
      </c>
      <c r="H34" s="8"/>
    </row>
    <row r="35" spans="1:8" ht="29.25" customHeight="1" x14ac:dyDescent="0.25">
      <c r="A35" s="6">
        <v>8</v>
      </c>
      <c r="B35" s="8" t="s">
        <v>43</v>
      </c>
      <c r="C35" s="8"/>
      <c r="D35" s="6"/>
      <c r="E35" s="8"/>
      <c r="F35" s="8"/>
      <c r="G35" s="8"/>
      <c r="H35" s="8"/>
    </row>
    <row r="36" spans="1:8" ht="75" x14ac:dyDescent="0.25">
      <c r="A36" s="6"/>
      <c r="B36" s="8" t="s">
        <v>44</v>
      </c>
      <c r="C36" s="9" t="s">
        <v>45</v>
      </c>
      <c r="D36" s="6" t="s">
        <v>36</v>
      </c>
      <c r="E36" s="8">
        <v>231</v>
      </c>
      <c r="F36" s="18" t="s">
        <v>106</v>
      </c>
      <c r="G36" s="10">
        <v>934532610</v>
      </c>
      <c r="H36" s="8"/>
    </row>
    <row r="37" spans="1:8" ht="75" x14ac:dyDescent="0.25">
      <c r="A37" s="6"/>
      <c r="B37" s="8" t="s">
        <v>46</v>
      </c>
      <c r="C37" s="9" t="s">
        <v>48</v>
      </c>
      <c r="D37" s="6" t="s">
        <v>36</v>
      </c>
      <c r="E37" s="8">
        <v>467</v>
      </c>
      <c r="F37" s="18" t="s">
        <v>106</v>
      </c>
      <c r="G37" s="10">
        <v>160286736</v>
      </c>
      <c r="H37" s="8"/>
    </row>
    <row r="38" spans="1:8" ht="75" x14ac:dyDescent="0.25">
      <c r="A38" s="6">
        <v>9</v>
      </c>
      <c r="B38" s="8" t="s">
        <v>47</v>
      </c>
      <c r="C38" s="9" t="s">
        <v>49</v>
      </c>
      <c r="D38" s="6" t="s">
        <v>36</v>
      </c>
      <c r="E38" s="8">
        <v>698</v>
      </c>
      <c r="F38" s="18" t="s">
        <v>106</v>
      </c>
      <c r="G38" s="10">
        <v>1163094720.1719999</v>
      </c>
      <c r="H38" s="8"/>
    </row>
    <row r="39" spans="1:8" ht="28.5" customHeight="1" x14ac:dyDescent="0.25">
      <c r="A39" s="4" t="s">
        <v>94</v>
      </c>
      <c r="B39" s="23" t="s">
        <v>95</v>
      </c>
      <c r="C39" s="24"/>
      <c r="D39" s="6"/>
      <c r="E39" s="8"/>
      <c r="F39" s="8"/>
      <c r="G39" s="10"/>
      <c r="H39" s="8"/>
    </row>
    <row r="40" spans="1:8" ht="37.5" x14ac:dyDescent="0.25">
      <c r="A40" s="6">
        <v>11</v>
      </c>
      <c r="B40" s="11" t="s">
        <v>96</v>
      </c>
      <c r="C40" s="9"/>
      <c r="D40" s="6" t="s">
        <v>36</v>
      </c>
      <c r="E40" s="8">
        <v>5</v>
      </c>
      <c r="F40" s="18" t="s">
        <v>106</v>
      </c>
      <c r="G40" s="10">
        <v>44579595</v>
      </c>
      <c r="H40" s="8"/>
    </row>
    <row r="41" spans="1:8" ht="27" customHeight="1" x14ac:dyDescent="0.25">
      <c r="A41" s="4" t="s">
        <v>50</v>
      </c>
      <c r="B41" s="4" t="s">
        <v>51</v>
      </c>
      <c r="C41" s="8"/>
      <c r="D41" s="6"/>
      <c r="E41" s="8"/>
      <c r="F41" s="8"/>
      <c r="G41" s="8"/>
      <c r="H41" s="8"/>
    </row>
    <row r="42" spans="1:8" ht="26.25" customHeight="1" x14ac:dyDescent="0.25">
      <c r="A42" s="4" t="s">
        <v>16</v>
      </c>
      <c r="B42" s="23" t="s">
        <v>64</v>
      </c>
      <c r="C42" s="24"/>
      <c r="D42" s="6"/>
      <c r="E42" s="8"/>
      <c r="F42" s="8"/>
      <c r="G42" s="8"/>
      <c r="H42" s="8"/>
    </row>
    <row r="43" spans="1:8" ht="51.75" customHeight="1" x14ac:dyDescent="0.25">
      <c r="A43" s="6">
        <v>1</v>
      </c>
      <c r="B43" s="12" t="s">
        <v>65</v>
      </c>
      <c r="C43" s="8"/>
      <c r="D43" s="6"/>
      <c r="E43" s="8"/>
      <c r="F43" s="18" t="s">
        <v>106</v>
      </c>
      <c r="G43" s="8"/>
      <c r="H43" s="8"/>
    </row>
    <row r="44" spans="1:8" ht="25.5" customHeight="1" x14ac:dyDescent="0.25">
      <c r="A44" s="8"/>
      <c r="B44" s="8" t="s">
        <v>52</v>
      </c>
      <c r="C44" s="6" t="s">
        <v>54</v>
      </c>
      <c r="D44" s="6" t="s">
        <v>0</v>
      </c>
      <c r="E44" s="13">
        <v>7035</v>
      </c>
      <c r="F44" s="8"/>
      <c r="G44" s="10">
        <v>3181353962.8080053</v>
      </c>
      <c r="H44" s="8"/>
    </row>
    <row r="45" spans="1:8" ht="25.5" customHeight="1" x14ac:dyDescent="0.25">
      <c r="A45" s="8"/>
      <c r="B45" s="8" t="s">
        <v>53</v>
      </c>
      <c r="C45" s="6" t="str">
        <f>+C44</f>
        <v>D300</v>
      </c>
      <c r="D45" s="6" t="str">
        <f>+D44</f>
        <v>m</v>
      </c>
      <c r="E45" s="13">
        <v>482</v>
      </c>
      <c r="F45" s="8"/>
      <c r="G45" s="10">
        <v>263066691.68501022</v>
      </c>
      <c r="H45" s="8"/>
    </row>
    <row r="46" spans="1:8" ht="25.5" customHeight="1" x14ac:dyDescent="0.25">
      <c r="A46" s="8"/>
      <c r="B46" s="8" t="s">
        <v>55</v>
      </c>
      <c r="C46" s="6" t="s">
        <v>57</v>
      </c>
      <c r="D46" s="6" t="s">
        <v>0</v>
      </c>
      <c r="E46" s="13">
        <v>499</v>
      </c>
      <c r="F46" s="8"/>
      <c r="G46" s="10">
        <v>311333262.18296808</v>
      </c>
      <c r="H46" s="8"/>
    </row>
    <row r="47" spans="1:8" ht="25.5" customHeight="1" x14ac:dyDescent="0.25">
      <c r="A47" s="8"/>
      <c r="B47" s="8" t="s">
        <v>56</v>
      </c>
      <c r="C47" s="6" t="str">
        <f>+C46</f>
        <v>D400</v>
      </c>
      <c r="D47" s="6" t="str">
        <f t="shared" ref="D47" si="1">+D46</f>
        <v>m</v>
      </c>
      <c r="E47" s="13">
        <v>77</v>
      </c>
      <c r="F47" s="8"/>
      <c r="G47" s="10">
        <v>66260844.800161079</v>
      </c>
      <c r="H47" s="8"/>
    </row>
    <row r="48" spans="1:8" ht="25.5" customHeight="1" x14ac:dyDescent="0.25">
      <c r="A48" s="8"/>
      <c r="B48" s="8" t="s">
        <v>58</v>
      </c>
      <c r="C48" s="6" t="s">
        <v>60</v>
      </c>
      <c r="D48" s="6" t="s">
        <v>0</v>
      </c>
      <c r="E48" s="13">
        <v>482</v>
      </c>
      <c r="F48" s="8"/>
      <c r="G48" s="10">
        <v>665741267.69337726</v>
      </c>
      <c r="H48" s="8"/>
    </row>
    <row r="49" spans="1:13" ht="25.5" customHeight="1" x14ac:dyDescent="0.25">
      <c r="A49" s="8"/>
      <c r="B49" s="8" t="s">
        <v>59</v>
      </c>
      <c r="C49" s="6" t="str">
        <f>+C48</f>
        <v>D600</v>
      </c>
      <c r="D49" s="6" t="str">
        <f t="shared" ref="D49" si="2">+D48</f>
        <v>m</v>
      </c>
      <c r="E49" s="13">
        <v>80</v>
      </c>
      <c r="F49" s="8"/>
      <c r="G49" s="10">
        <v>140406564.20706692</v>
      </c>
      <c r="H49" s="8"/>
    </row>
    <row r="50" spans="1:13" ht="25.5" customHeight="1" x14ac:dyDescent="0.25">
      <c r="A50" s="8"/>
      <c r="B50" s="8" t="s">
        <v>61</v>
      </c>
      <c r="C50" s="6" t="s">
        <v>63</v>
      </c>
      <c r="D50" s="6" t="s">
        <v>0</v>
      </c>
      <c r="E50" s="13">
        <v>436</v>
      </c>
      <c r="F50" s="8"/>
      <c r="G50" s="10">
        <v>2476286929.0853248</v>
      </c>
      <c r="H50" s="8"/>
    </row>
    <row r="51" spans="1:13" ht="25.5" customHeight="1" x14ac:dyDescent="0.25">
      <c r="A51" s="8"/>
      <c r="B51" s="8" t="s">
        <v>62</v>
      </c>
      <c r="C51" s="6" t="str">
        <f>+C50</f>
        <v>D800</v>
      </c>
      <c r="D51" s="6" t="str">
        <f t="shared" ref="D51" si="3">+D50</f>
        <v>m</v>
      </c>
      <c r="E51" s="13">
        <v>34</v>
      </c>
      <c r="F51" s="8"/>
      <c r="G51" s="10">
        <v>251419038.24671385</v>
      </c>
      <c r="H51" s="8"/>
    </row>
    <row r="52" spans="1:13" ht="37.5" x14ac:dyDescent="0.25">
      <c r="A52" s="4" t="s">
        <v>33</v>
      </c>
      <c r="B52" s="7" t="s">
        <v>66</v>
      </c>
      <c r="C52" s="8"/>
      <c r="D52" s="6"/>
      <c r="E52" s="8"/>
      <c r="F52" s="8"/>
      <c r="G52" s="8"/>
      <c r="H52" s="8"/>
    </row>
    <row r="53" spans="1:13" ht="36" customHeight="1" x14ac:dyDescent="0.25">
      <c r="A53" s="8"/>
      <c r="B53" s="8" t="s">
        <v>67</v>
      </c>
      <c r="C53" s="8"/>
      <c r="D53" s="6"/>
      <c r="E53" s="8"/>
      <c r="F53" s="8"/>
      <c r="G53" s="8"/>
      <c r="H53" s="8"/>
    </row>
    <row r="54" spans="1:13" ht="75" x14ac:dyDescent="0.25">
      <c r="A54" s="8"/>
      <c r="B54" s="8"/>
      <c r="C54" s="9" t="s">
        <v>68</v>
      </c>
      <c r="D54" s="6" t="s">
        <v>36</v>
      </c>
      <c r="E54" s="8">
        <v>404</v>
      </c>
      <c r="F54" s="18" t="s">
        <v>106</v>
      </c>
      <c r="G54" s="10">
        <v>2164874839</v>
      </c>
      <c r="H54" s="8"/>
    </row>
    <row r="55" spans="1:13" ht="93.75" x14ac:dyDescent="0.25">
      <c r="A55" s="8"/>
      <c r="B55" s="8"/>
      <c r="C55" s="9" t="s">
        <v>69</v>
      </c>
      <c r="D55" s="6" t="s">
        <v>36</v>
      </c>
      <c r="E55" s="8">
        <v>175</v>
      </c>
      <c r="F55" s="18" t="s">
        <v>106</v>
      </c>
      <c r="G55" s="14">
        <f>5347005839-G54</f>
        <v>3182131000</v>
      </c>
      <c r="H55" s="8"/>
    </row>
    <row r="56" spans="1:13" ht="30" customHeight="1" x14ac:dyDescent="0.25">
      <c r="A56" s="8"/>
      <c r="B56" s="8" t="s">
        <v>70</v>
      </c>
      <c r="C56" s="8"/>
      <c r="D56" s="6"/>
      <c r="E56" s="8"/>
      <c r="F56" s="8"/>
      <c r="G56" s="8"/>
      <c r="H56" s="8"/>
    </row>
    <row r="57" spans="1:13" ht="75" x14ac:dyDescent="0.25">
      <c r="A57" s="8"/>
      <c r="B57" s="8"/>
      <c r="C57" s="9" t="s">
        <v>71</v>
      </c>
      <c r="D57" s="6" t="s">
        <v>36</v>
      </c>
      <c r="E57" s="8">
        <v>315</v>
      </c>
      <c r="F57" s="18" t="s">
        <v>106</v>
      </c>
      <c r="G57" s="10">
        <v>1018212162.6600001</v>
      </c>
      <c r="H57" s="8"/>
    </row>
    <row r="58" spans="1:13" ht="75" x14ac:dyDescent="0.25">
      <c r="A58" s="8"/>
      <c r="B58" s="8"/>
      <c r="C58" s="9" t="s">
        <v>72</v>
      </c>
      <c r="D58" s="6" t="s">
        <v>36</v>
      </c>
      <c r="E58" s="8">
        <v>1</v>
      </c>
      <c r="F58" s="18" t="s">
        <v>106</v>
      </c>
      <c r="G58" s="10">
        <v>3689719.2310000001</v>
      </c>
      <c r="H58" s="8"/>
    </row>
    <row r="59" spans="1:13" ht="56.25" x14ac:dyDescent="0.25">
      <c r="A59" s="4" t="s">
        <v>73</v>
      </c>
      <c r="B59" s="7" t="s">
        <v>74</v>
      </c>
      <c r="C59" s="8"/>
      <c r="D59" s="6"/>
      <c r="E59" s="8"/>
      <c r="F59" s="8"/>
      <c r="G59" s="8"/>
      <c r="H59" s="8"/>
      <c r="L59" s="1">
        <f>7.5*5.5</f>
        <v>41.25</v>
      </c>
    </row>
    <row r="60" spans="1:13" ht="75" x14ac:dyDescent="0.25">
      <c r="A60" s="8"/>
      <c r="B60" s="8" t="s">
        <v>75</v>
      </c>
      <c r="C60" s="9" t="s">
        <v>78</v>
      </c>
      <c r="D60" s="6" t="s">
        <v>77</v>
      </c>
      <c r="E60" s="8">
        <v>1</v>
      </c>
      <c r="F60" s="18" t="s">
        <v>106</v>
      </c>
      <c r="G60" s="10">
        <v>955035097</v>
      </c>
      <c r="H60" s="8"/>
    </row>
    <row r="61" spans="1:13" ht="93.75" x14ac:dyDescent="0.25">
      <c r="A61" s="8"/>
      <c r="B61" s="8" t="s">
        <v>76</v>
      </c>
      <c r="C61" s="9" t="s">
        <v>79</v>
      </c>
      <c r="D61" s="6" t="s">
        <v>80</v>
      </c>
      <c r="E61" s="8">
        <v>2</v>
      </c>
      <c r="F61" s="18" t="s">
        <v>106</v>
      </c>
      <c r="G61" s="10">
        <f>855600000*1.1</f>
        <v>941160000.00000012</v>
      </c>
      <c r="H61" s="8"/>
      <c r="K61" s="1">
        <v>10</v>
      </c>
      <c r="L61" s="1">
        <f>24*60</f>
        <v>1440</v>
      </c>
    </row>
    <row r="62" spans="1:13" ht="356.25" x14ac:dyDescent="0.25">
      <c r="A62" s="8"/>
      <c r="B62" s="8" t="s">
        <v>81</v>
      </c>
      <c r="C62" s="9" t="s">
        <v>82</v>
      </c>
      <c r="D62" s="6" t="s">
        <v>83</v>
      </c>
      <c r="E62" s="8">
        <v>1</v>
      </c>
      <c r="F62" s="18" t="s">
        <v>106</v>
      </c>
      <c r="G62" s="10">
        <f>37125000*1.1</f>
        <v>40837500</v>
      </c>
      <c r="H62" s="8"/>
      <c r="L62" s="1">
        <f>+K61*L61</f>
        <v>14400</v>
      </c>
      <c r="M62" s="1">
        <f>+L62*2</f>
        <v>28800</v>
      </c>
    </row>
    <row r="63" spans="1:13" x14ac:dyDescent="0.25">
      <c r="A63" s="20" t="s">
        <v>98</v>
      </c>
      <c r="B63" s="20"/>
      <c r="C63" s="20"/>
      <c r="D63" s="20"/>
      <c r="E63" s="20"/>
      <c r="F63" s="20"/>
      <c r="G63" s="15">
        <f>+ROUND(SUM(G15:G62),-6)</f>
        <v>39222000000</v>
      </c>
      <c r="H63" s="8"/>
    </row>
    <row r="64" spans="1:13" x14ac:dyDescent="0.25">
      <c r="A64" s="16" t="s">
        <v>87</v>
      </c>
    </row>
    <row r="65" spans="1:8" x14ac:dyDescent="0.25">
      <c r="A65" s="1" t="s">
        <v>88</v>
      </c>
    </row>
    <row r="66" spans="1:8" x14ac:dyDescent="0.25">
      <c r="A66" s="1" t="s">
        <v>89</v>
      </c>
    </row>
    <row r="67" spans="1:8" x14ac:dyDescent="0.25">
      <c r="A67" s="1" t="s">
        <v>90</v>
      </c>
    </row>
    <row r="68" spans="1:8" x14ac:dyDescent="0.25">
      <c r="A68" s="17" t="s">
        <v>97</v>
      </c>
    </row>
    <row r="69" spans="1:8" x14ac:dyDescent="0.25">
      <c r="A69" s="1" t="s">
        <v>91</v>
      </c>
    </row>
    <row r="70" spans="1:8" x14ac:dyDescent="0.25">
      <c r="A70" s="1" t="s">
        <v>92</v>
      </c>
    </row>
    <row r="71" spans="1:8" x14ac:dyDescent="0.25">
      <c r="A71" s="1" t="s">
        <v>93</v>
      </c>
    </row>
    <row r="72" spans="1:8" x14ac:dyDescent="0.25">
      <c r="A72" s="1" t="s">
        <v>105</v>
      </c>
    </row>
    <row r="73" spans="1:8" x14ac:dyDescent="0.25">
      <c r="A73" s="16" t="s">
        <v>99</v>
      </c>
    </row>
    <row r="74" spans="1:8" ht="34.5" customHeight="1" x14ac:dyDescent="0.25">
      <c r="A74" s="21" t="s">
        <v>100</v>
      </c>
      <c r="B74" s="21"/>
      <c r="C74" s="21"/>
      <c r="D74" s="21"/>
      <c r="E74" s="21"/>
      <c r="F74" s="21"/>
      <c r="G74" s="21"/>
      <c r="H74" s="21"/>
    </row>
    <row r="75" spans="1:8" ht="19.5" x14ac:dyDescent="0.25">
      <c r="F75" s="22" t="s">
        <v>101</v>
      </c>
      <c r="G75" s="22"/>
      <c r="H75" s="22"/>
    </row>
    <row r="76" spans="1:8" x14ac:dyDescent="0.25">
      <c r="A76" s="19" t="s">
        <v>102</v>
      </c>
      <c r="B76" s="19"/>
      <c r="C76" s="19" t="s">
        <v>103</v>
      </c>
      <c r="D76" s="19"/>
      <c r="E76" s="19"/>
      <c r="F76" s="19" t="s">
        <v>104</v>
      </c>
      <c r="G76" s="19"/>
      <c r="H76" s="19"/>
    </row>
  </sheetData>
  <mergeCells count="11">
    <mergeCell ref="A76:B76"/>
    <mergeCell ref="C76:E76"/>
    <mergeCell ref="F76:H76"/>
    <mergeCell ref="B29:C29"/>
    <mergeCell ref="B39:C39"/>
    <mergeCell ref="B42:C42"/>
    <mergeCell ref="A1:H1"/>
    <mergeCell ref="A2:H2"/>
    <mergeCell ref="A63:F63"/>
    <mergeCell ref="A74:H74"/>
    <mergeCell ref="F75:H75"/>
  </mergeCells>
  <pageMargins left="0.7" right="0.45" top="1" bottom="1"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Sheet2</vt:lpstr>
      <vt:lpstr>Sheet2!Print_Area</vt:lpstr>
      <vt:lpstr>Sheet2!Print_Titles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2026-07-28T01:59:16Z</cp:lastPrinted>
  <dcterms:created xsi:type="dcterms:W3CDTF">2026-05-25T08:47:40Z</dcterms:created>
  <dcterms:modified xsi:type="dcterms:W3CDTF">2026-08-07T02:30:11Z</dcterms:modified>
</cp:coreProperties>
</file>